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920" yWindow="1920" windowWidth="17280" windowHeight="9075"/>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31" i="5" l="1"/>
  <c r="U31" i="5"/>
  <c r="V30" i="5" l="1"/>
  <c r="U22" i="5"/>
  <c r="U12" i="5"/>
  <c r="U16" i="5" l="1"/>
  <c r="U14" i="5" l="1"/>
  <c r="V32" i="5" l="1"/>
  <c r="U32" i="5"/>
  <c r="U30" i="5"/>
  <c r="V29" i="5"/>
  <c r="U29" i="5"/>
  <c r="V28" i="5"/>
  <c r="U28" i="5"/>
  <c r="U27" i="5"/>
  <c r="V25" i="5"/>
  <c r="U25" i="5"/>
  <c r="V24" i="5"/>
  <c r="U24" i="5"/>
  <c r="V23" i="5"/>
  <c r="U23" i="5"/>
  <c r="V22" i="5"/>
  <c r="V21" i="5"/>
  <c r="V20" i="5"/>
  <c r="U20" i="5"/>
  <c r="V19" i="5"/>
  <c r="U19" i="5"/>
  <c r="V18" i="5"/>
  <c r="U18" i="5"/>
  <c r="T32" i="5" l="1"/>
  <c r="T31" i="5"/>
  <c r="T30" i="5"/>
  <c r="T29" i="5"/>
  <c r="T28" i="5"/>
  <c r="T27" i="5"/>
  <c r="T20" i="5"/>
  <c r="T19" i="5"/>
  <c r="T25" i="5"/>
  <c r="T24" i="5"/>
  <c r="T23" i="5"/>
  <c r="T22" i="5"/>
  <c r="T21" i="5"/>
  <c r="T18" i="5"/>
  <c r="T16" i="5"/>
  <c r="T14" i="5"/>
  <c r="T12" i="5"/>
</calcChain>
</file>

<file path=xl/sharedStrings.xml><?xml version="1.0" encoding="utf-8"?>
<sst xmlns="http://schemas.openxmlformats.org/spreadsheetml/2006/main" count="396" uniqueCount="190">
  <si>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</si>
  <si>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</si>
  <si>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</si>
  <si>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</si>
  <si>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</si>
  <si>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</si>
  <si>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</si>
  <si>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</si>
  <si>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</si>
  <si>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</si>
  <si>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</si>
  <si>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</si>
  <si>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</si>
  <si>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</si>
  <si>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</si>
  <si>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</si>
  <si>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</si>
  <si>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</si>
  <si>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</si>
  <si>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</si>
  <si>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</si>
  <si>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</si>
  <si>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</si>
  <si>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</si>
  <si>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</si>
  <si>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</si>
  <si>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</si>
  <si>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</si>
  <si>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</si>
  <si>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</si>
  <si>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</si>
  <si>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</si>
  <si>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</si>
  <si>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</si>
  <si>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</si>
  <si>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</si>
  <si>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</si>
  <si>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</si>
  <si>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</si>
  <si>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</si>
  <si>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</si>
  <si>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</si>
  <si>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</si>
  <si>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</si>
  <si>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</si>
  <si>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</si>
  <si>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</si>
  <si>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</si>
  <si>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</si>
  <si>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</si>
  <si>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</si>
  <si>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</si>
  <si>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</si>
  <si>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</si>
  <si>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</si>
  <si>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</si>
  <si>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</si>
  <si>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</si>
  <si>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</si>
  <si>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</si>
  <si>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</si>
  <si>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</si>
  <si>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</si>
  <si>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</si>
  <si>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</si>
  <si>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</si>
  <si>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</si>
  <si>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</si>
  <si>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</si>
  <si>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</si>
  <si>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</si>
  <si>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</si>
  <si>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</si>
  <si>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</si>
  <si>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</si>
  <si>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</si>
  <si>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</si>
  <si>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</si>
  <si>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</si>
  <si>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</si>
  <si>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</si>
  <si>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</si>
  <si>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</si>
  <si>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</si>
  <si>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</si>
  <si>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</si>
  <si>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
  </si>
  <si>
    <t>P</t>
  </si>
  <si>
    <t>P000-G1053</t>
  </si>
  <si>
    <t>Administración - Administración de los Recursos Humanos, Materiales, financieros y de Servicios del TJA.</t>
  </si>
  <si>
    <t>1.2.1 Impartición de Justicia</t>
  </si>
  <si>
    <t>21115-0105</t>
  </si>
  <si>
    <t>P000-G1054</t>
  </si>
  <si>
    <t>Administración - Capacitación a servidores públicos</t>
  </si>
  <si>
    <t>21115-0110</t>
  </si>
  <si>
    <t>P000-G1057</t>
  </si>
  <si>
    <t>Administración - Órgano Interno de Control TJA</t>
  </si>
  <si>
    <t>21115-0111</t>
  </si>
  <si>
    <t>E</t>
  </si>
  <si>
    <t>E058-P0850</t>
  </si>
  <si>
    <t>Tribunal de Justicia Administrativa - Impartición de Justicia Administrativa</t>
  </si>
  <si>
    <t>21115-0100</t>
  </si>
  <si>
    <t>E058-P2039</t>
  </si>
  <si>
    <t>Tribunal de Justicia Administrativa - Procuración de Justicia Administrativa</t>
  </si>
  <si>
    <t>1.2.2 Procuración de Justicia</t>
  </si>
  <si>
    <t>21115-0107</t>
  </si>
  <si>
    <t>E058-Q3026</t>
  </si>
  <si>
    <t>Tribunal de Justicia Administrativa - Edificio del Tribunal de Justicia Administrativa del Estado</t>
  </si>
  <si>
    <t>Tribunal de Justicia Administrativa del Estado de Guanajuato
Indicadores de Resultados
Del 01 de Enero al 30 de Septiembre de 2019</t>
  </si>
  <si>
    <t>E058</t>
  </si>
  <si>
    <t>TJA</t>
  </si>
  <si>
    <t>Tribunal de Justicia Administrativa del Estado de Guanajuato</t>
  </si>
  <si>
    <t>Si</t>
  </si>
  <si>
    <t>Fin</t>
  </si>
  <si>
    <t>Proposito</t>
  </si>
  <si>
    <t>Contribuir a incrementar la certeza jurídica para los guanajuatenses mediante la implementación de acciones de control en las instancias responsables para su aplicación, garantizando el estado de derecho en la entidad</t>
  </si>
  <si>
    <t>La impartición y procuración de Justicia Administrativa en el Estado de Guanajuato es realizada de manera pronta, completa e imparcial</t>
  </si>
  <si>
    <t>Porcentaje de la población de 18 años y más con poca o nada confianza en los jueces</t>
  </si>
  <si>
    <t>Índice de Gobierno Abierto</t>
  </si>
  <si>
    <t>Porcentaje de unidades económicas que identifican a los jueces y manifiestan que les generan confianza</t>
  </si>
  <si>
    <t>Porcentaje de proceso iniciados de impartición y procuración de justicia administrativa en el Estado de Guanajuato, concluidos de manera pronta, completa e imparcial</t>
  </si>
  <si>
    <t>(Población de 18 años y más que identifica a las autoridades de los jueces y los evalúa con un nivel de confianza de poca o nada en el Estado de Guanajuato/ Total de población de 18 años y más en el Estado de Guanajuato que identifica a los jueces) *100</t>
  </si>
  <si>
    <t>Medición de apertura desde la perspectiva de gobierno (en una dimensión de transparencia como de participación ciudadana), siendo la unidad de análisis los sujetos obligados; y desde la perspectiva del ciudadano, las unidades de análisis fueron áreas de política lo cual incluyó a sujetos obligados de todos los estos (incluyendo municipios) y al ámbito federal</t>
  </si>
  <si>
    <t>(Total de unidades económicas que tienen mucha o alguna confianza en los Jueces/ Total de unidades económicas que identifican a los Jueces)*100</t>
  </si>
  <si>
    <t>(Procesos de impartición y procuración de justicia administrativa, concluidos de manera pronta, completa e imparcial/Procesos de impartición y procuración de justicia administrativa iniciados)*100</t>
  </si>
  <si>
    <t>Población de 18 años y más que identifica a las autoridades de los jueces y los evalúa con un nivel de confianza de poca o nada en el Estado de Guanajuato/ Total de población de 18 años y más en el Estado de Guanajuato que identifica a los jueces</t>
  </si>
  <si>
    <t xml:space="preserve">Medición de apertura desde la perspectiva de gobierno (en una dimensión de transparencia como de participación ciudadana), siendo la unidad de análisis los sujetos </t>
  </si>
  <si>
    <t>Total de unidades económicas que tienen mucha o alguna confianza en los Jueces/ Total de unidades económicas que identifican a los Jueces</t>
  </si>
  <si>
    <t>Procesos de impartición y procuración de justicia administrativa, concluidos de manera pronta, completa e imparcial/Procesos de impartición y procuración de justicia administrativa iniciados</t>
  </si>
  <si>
    <t>Personas</t>
  </si>
  <si>
    <t>Número de índice</t>
  </si>
  <si>
    <t>Porcentaje</t>
  </si>
  <si>
    <t>Componente</t>
  </si>
  <si>
    <t>Actividad</t>
  </si>
  <si>
    <t>Impartición de justicia administrativa y fiscal en el estado de Guanajuato, recibir demandas, emitir y resolver controversias y atender a la ciudadanía</t>
  </si>
  <si>
    <t>Administración de los recursos humanos, materiales, financieros y de serviciosv</t>
  </si>
  <si>
    <t>Capacitación a servidores públicos</t>
  </si>
  <si>
    <t>Control Interno</t>
  </si>
  <si>
    <t>Porcentaje de avance físico ejercido / Porcentaje de avance físico programado</t>
  </si>
  <si>
    <t>Porcentaje de Avance Físico alcanzado por el proceso/proyecto durante la fase de ejecución/Porcentaje de Avance Físico establecido en la fase de Programación para el proceso/proyecto</t>
  </si>
  <si>
    <t>Porcentaje de avance físico del proceso - Proyecto / Porcentaje de avance financiero del proceso - proyecto</t>
  </si>
  <si>
    <t>Demandas y recursos Contencioso Administrativos radicados en el año y usuarios asesorados en materia Administrativa y Fiscal</t>
  </si>
  <si>
    <t>Porcentaje de recursos de reclamación resueltos oportunamente por el pleno</t>
  </si>
  <si>
    <t>Tiempo promedio para la emisión de acuerdos de impulso procesal</t>
  </si>
  <si>
    <t>Tiempo promedio para la emisión de resoluciones a cargo del Tribunal dentro del procedimiento de responsabilidad administrativa por faltas graves o de particulares</t>
  </si>
  <si>
    <t>Porcentaje de excitativas de justicia fundadas</t>
  </si>
  <si>
    <t>Porcentaje de sentencias del Tribunal modificadas o revocadas</t>
  </si>
  <si>
    <t>Porcentaje de recursos de revisión</t>
  </si>
  <si>
    <t>Porcentaje de demandas</t>
  </si>
  <si>
    <t>Porcentaje de recursos de reclamación</t>
  </si>
  <si>
    <t>(Recursos de reclamación resueltos por el pleno en plazo legal/Recursos de reclamación sometidos al pleno)*100</t>
  </si>
  <si>
    <t>(Sumatoria de tiempos para la emisión de cada acuerdo de impulso procesal/Total de acuerdos de impulso procesal emitidos)</t>
  </si>
  <si>
    <t>(Excitativas de justicia fundadas/Resoluciones jurisdiccionales emitidas)*100</t>
  </si>
  <si>
    <t>(Sentencias modificadas o revocadas/Sentencias notificadas)*100</t>
  </si>
  <si>
    <t>(Recursos de revisión salientes/Recursos de revisión entrantes)*100</t>
  </si>
  <si>
    <t>(Demandas salientes/Demandas entrantes)*100</t>
  </si>
  <si>
    <t>(Recursos de reclamación salientes/Recursos de reclamación entrantes)*100</t>
  </si>
  <si>
    <t>Aquellos recursos de reclamación sometidos por el magistrado ponente al pleno del Tribunal que son resueltos por este órgano colegiado dentro del plazo de 10 diez días siguientes a su presentación/Todos los recursos de reclamación sometidos al pleno del Tribunal para su resolución</t>
  </si>
  <si>
    <t>Se suman todos los días hábiles que median entre cada acuerdo de impulso procesal y su promoción que lo genera de todas las salas del Tribunal de Justicia Administrativa/Se refiere al total de acuerdos de impulso procesal que emite el Tribunal en todas sus salas</t>
  </si>
  <si>
    <t>Se suman todos los días hábiles que median entre cada acuerdo que declara cerrada la instrucción del procedimiento de responsabilidad administrativa a cargo del Tribunal de Justicia Administrativa y la emisión de la resolución respectiva/Se refiere al total de resoluciones del procedimiento de responsabilidad administrativa a cargo del Tribunal de Justicia Administrativa</t>
  </si>
  <si>
    <t>Las excitativas de justicia presentadas por las partes que resulten declaradas fundadas por el pleno/Todas las resoluciones emitidas por las salas</t>
  </si>
  <si>
    <t>Las sentencias del Tribunal notificadas que otras instancias decreten su revocación o modificación/Todas las sentencias notificadas por el Tribunal</t>
  </si>
  <si>
    <t>Recursos de revisión salientes por cualquier motivo/Recursos de revisión entrantes</t>
  </si>
  <si>
    <t>Demandas salientes por cualquier motivo/ demandas entrantes</t>
  </si>
  <si>
    <t>Recursos de reclamación salientes por cualquier motivo/Recursos de reclamación entrantes</t>
  </si>
  <si>
    <t>Días</t>
  </si>
  <si>
    <t>Porcentaje de gestiones administrativa y fiscales realizadas por la Unidad de Defensoría de Oficio</t>
  </si>
  <si>
    <t>Porcentaje de actividades de conciliación</t>
  </si>
  <si>
    <t>Porcentaje de asesorías en materia Administrativa y Fiscal atendidas</t>
  </si>
  <si>
    <t>Porcentaje de demandas promovidas ante el Tribunal por la unidad de defensoría de oficio</t>
  </si>
  <si>
    <t>Porcentaje de sentencias favorables</t>
  </si>
  <si>
    <t>Calificación promedio de satisfacción de usuarios de la unidad de defensoría de oficio</t>
  </si>
  <si>
    <t>(Gestiones realizadas en el ejercicio correspondiente/ gestiones solicitadas en el ejercicio anterior)*100</t>
  </si>
  <si>
    <t>(Conciliaciones realizadas/Conciliaciones solicitadas)*100</t>
  </si>
  <si>
    <t>(Asesorias en materia administrativa y fiscal atendidas/Asesorias en materia administrativa y fiscal recibidas)*100</t>
  </si>
  <si>
    <t>(Demandas interpuestas/Asuntos en el Tribunal)</t>
  </si>
  <si>
    <t>(Total de calificaciones emitidas/Total de usuarios calificadores)*100</t>
  </si>
  <si>
    <t>Las gestiones realizadas por la coordinación de defensoría de oficio/Las gestiones solicitadas por la coordinación de defensoría de oficio</t>
  </si>
  <si>
    <t>Conciliaciones realizadas por la coordinación de la unidad de defensoria de oficio/Total de conciliaciones solicitadas por la coordinación de la unidad de defensoria de oficio</t>
  </si>
  <si>
    <t>Asesorias en materia administrativa y fiscal atendidas/Asesorias en materia administrativa y fiscal recibidas</t>
  </si>
  <si>
    <t>Aquellas demandas ante el Tribunal o juzgado administrativo municipal que son elaboradas por los defensores de oficio del Tribunal/Aquellas asesorías de primera vez que brindan los defensores de oficio</t>
  </si>
  <si>
    <t>Aquellas sentencias favorables dictadas y notificadas en el ejercicio, de asuntos planteados por las defensorías de oficio/Total de sentencias dictadas y notificadas en el ejercicio, de asuntos planteados por las defensorías de oficio</t>
  </si>
  <si>
    <t>Cantidad de calificaciones emitidas/Usuarios que proporcionan una opinión sobre el servicio</t>
  </si>
  <si>
    <t>Puntaje</t>
  </si>
  <si>
    <t>Contribuir a garantizar los derechos fundamentales de acceso a la información publica y de protección de datos personales mediante la transparencia y fortalecimiento del acceso uso y aprovechamiento de la información publica de la sociedad guanajuatense</t>
  </si>
  <si>
    <t>Porcentaje de Avance Financiero del Proceso/Proyecto</t>
  </si>
  <si>
    <t>(Porcentaje de Avance Financiero Ejercido/Porcentaje de Avance Financiero Programado)*100</t>
  </si>
  <si>
    <t>Porcentaje de Avance Financiero alcanzado por el proceso/proyecto durante la fase de ejecución/Porcentaje de Avance Financiero establecido en la fase de Programación para el proceso/proyecto</t>
  </si>
  <si>
    <t>(Sumatoria de tiempos para la resolución de cada procedimiento de responsabilidad a cargo del Tribunal/Total de resoluciones de procedimientos de responsabilidad a cargo del Tribunal)</t>
  </si>
  <si>
    <t>(Sentencias favorables/Sentencias notificadas)*100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</si>
</sst>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cellStyleXfs>
  <cellXfs count="46">
    <xf numFmtId="0" fontId="0" fillId="0" borderId="0" xfId="0"/>
    <xf numFmtId="0" fontId="0" fillId="0" borderId="0" xfId="0" applyProtection="1">
      <protection locked="0"/>
    </xf>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pplyProtection="1">
      <alignment horizontal="center" vertical="top"/>
      <protection locked="0"/>
    </xf>
    <xf numFmtId="0" fontId="3" fillId="5" borderId="0" xfId="0" applyFont="1" applyFill="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7" borderId="0" xfId="16" applyFont="1" applyFill="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Font="1" applyFill="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2" fillId="0" borderId="7" xfId="0" applyFont="1" applyBorder="1" applyProtection="1">
      <protection locked="0"/>
    </xf>
    <xf numFmtId="0" fontId="10" fillId="0" borderId="7" xfId="0" applyFont="1" applyBorder="1" applyProtection="1">
      <protection locked="0"/>
    </xf>
    <xf numFmtId="4" fontId="10" fillId="0" borderId="7" xfId="0" applyNumberFormat="1" applyFont="1" applyBorder="1" applyAlignment="1" applyProtection="1">
      <alignment horizontal="right" vertical="top"/>
      <protection locked="0"/>
    </xf>
    <xf numFmtId="4" fontId="12" fillId="0" borderId="7" xfId="0" applyNumberFormat="1" applyFont="1" applyBorder="1" applyAlignment="1" applyProtection="1">
      <alignment horizontal="right" vertical="top"/>
      <protection locked="0"/>
    </xf>
    <xf numFmtId="0" fontId="12" fillId="0" borderId="4" xfId="0" applyFont="1" applyBorder="1" applyProtection="1">
      <protection locked="0"/>
    </xf>
    <xf numFmtId="4" fontId="12" fillId="0" borderId="4" xfId="0" applyNumberFormat="1" applyFont="1" applyBorder="1" applyAlignment="1" applyProtection="1">
      <alignment horizontal="right" vertical="top"/>
      <protection locked="0"/>
    </xf>
    <xf numFmtId="0" fontId="0" fillId="0" borderId="7" xfId="0" applyFont="1" applyBorder="1" applyProtection="1">
      <protection locked="0"/>
    </xf>
    <xf numFmtId="4" fontId="0" fillId="0" borderId="7" xfId="0" applyNumberFormat="1" applyFont="1" applyBorder="1" applyAlignment="1" applyProtection="1">
      <alignment horizontal="right" vertical="top"/>
      <protection locked="0"/>
    </xf>
    <xf numFmtId="0" fontId="10" fillId="0" borderId="0" xfId="0" applyFont="1"/>
    <xf numFmtId="2" fontId="12" fillId="0" borderId="7" xfId="0" applyNumberFormat="1" applyFont="1" applyBorder="1" applyProtection="1">
      <protection locked="0"/>
    </xf>
    <xf numFmtId="2" fontId="10" fillId="0" borderId="7" xfId="0" applyNumberFormat="1" applyFont="1" applyBorder="1" applyProtection="1">
      <protection locked="0"/>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8"/>
  <sheetViews>
    <sheetView tabSelected="1" topLeftCell="L1" workbookViewId="0">
      <selection activeCell="D12" sqref="D12"/>
    </sheetView>
  </sheetViews>
  <sheetFormatPr baseColWidth="10" defaultColWidth="12" defaultRowHeight="11.25" x14ac:dyDescent="0.2"/>
  <cols>
    <col min="1" max="1" width="14" customWidth="1"/>
    <col min="2" max="2" width="17" style="1" customWidth="1"/>
    <col min="3" max="3" width="37" style="1" bestFit="1" customWidth="1"/>
    <col min="4" max="4" width="29.1640625" style="1" customWidth="1"/>
    <col min="5" max="5" width="21.5" style="1" customWidth="1"/>
    <col min="6" max="10" width="17" style="1" customWidth="1"/>
    <col min="11" max="11" width="11.6640625" style="1" customWidth="1"/>
    <col min="12" max="12" width="17" style="1" customWidth="1"/>
    <col min="13" max="13" width="44.1640625" style="1" customWidth="1"/>
    <col min="14" max="14" width="44" style="1" customWidth="1"/>
    <col min="15" max="15" width="14.1640625" style="1" customWidth="1"/>
    <col min="16" max="17" width="42.6640625" style="1" customWidth="1"/>
    <col min="18" max="21" width="12" style="1"/>
    <col min="22" max="22" width="13" style="1" bestFit="1" customWidth="1"/>
    <col min="23" max="23" width="14.5" customWidth="1"/>
  </cols>
  <sheetData>
    <row r="1" spans="1:23" ht="60" customHeight="1" x14ac:dyDescent="0.2">
      <c r="A1" s="43" t="s">
        <v>108</v>
      </c>
      <c r="B1" s="44"/>
      <c r="C1" s="44"/>
      <c r="D1" s="44"/>
      <c r="E1" s="44"/>
      <c r="F1" s="44"/>
      <c r="G1" s="44"/>
      <c r="H1" s="44"/>
      <c r="I1" s="44"/>
      <c r="J1" s="44"/>
      <c r="K1" s="44"/>
      <c r="L1" s="44"/>
      <c r="M1" s="44"/>
      <c r="N1" s="44"/>
      <c r="O1" s="44"/>
      <c r="P1" s="44"/>
      <c r="Q1" s="44"/>
      <c r="R1" s="44"/>
      <c r="S1" s="44"/>
      <c r="T1" s="44"/>
      <c r="U1" s="44"/>
      <c r="V1" s="44"/>
      <c r="W1" s="45"/>
    </row>
    <row r="2" spans="1:23" ht="11.25" customHeight="1" x14ac:dyDescent="0.2">
      <c r="A2" s="24" t="s">
        <v>74</v>
      </c>
      <c r="B2" s="24"/>
      <c r="C2" s="24"/>
      <c r="D2" s="24"/>
      <c r="E2" s="24"/>
      <c r="F2" s="31" t="s">
        <v>2</v>
      </c>
      <c r="G2" s="31"/>
      <c r="H2" s="31"/>
      <c r="I2" s="31"/>
      <c r="J2" s="31"/>
      <c r="K2" s="25" t="s">
        <v>72</v>
      </c>
      <c r="L2" s="25"/>
      <c r="M2" s="25"/>
      <c r="N2" s="26" t="s">
        <v>73</v>
      </c>
      <c r="O2" s="26"/>
      <c r="P2" s="26"/>
      <c r="Q2" s="26"/>
      <c r="R2" s="26"/>
      <c r="S2" s="26"/>
      <c r="T2" s="26"/>
      <c r="U2" s="27" t="s">
        <v>55</v>
      </c>
      <c r="V2" s="27"/>
      <c r="W2" s="27"/>
    </row>
    <row r="3" spans="1:23" ht="54.75" customHeight="1" x14ac:dyDescent="0.2">
      <c r="A3" s="19" t="s">
        <v>50</v>
      </c>
      <c r="B3" s="19" t="s">
        <v>49</v>
      </c>
      <c r="C3" s="19" t="s">
        <v>48</v>
      </c>
      <c r="D3" s="19" t="s">
        <v>47</v>
      </c>
      <c r="E3" s="19" t="s">
        <v>46</v>
      </c>
      <c r="F3" s="20" t="s">
        <v>45</v>
      </c>
      <c r="G3" s="20" t="s">
        <v>44</v>
      </c>
      <c r="H3" s="20" t="s">
        <v>43</v>
      </c>
      <c r="I3" s="21" t="s">
        <v>42</v>
      </c>
      <c r="J3" s="21" t="s">
        <v>41</v>
      </c>
      <c r="K3" s="22" t="s">
        <v>40</v>
      </c>
      <c r="L3" s="22" t="s">
        <v>39</v>
      </c>
      <c r="M3" s="22" t="s">
        <v>26</v>
      </c>
      <c r="N3" s="23" t="s">
        <v>38</v>
      </c>
      <c r="O3" s="23" t="s">
        <v>37</v>
      </c>
      <c r="P3" s="23" t="s">
        <v>36</v>
      </c>
      <c r="Q3" s="23" t="s">
        <v>85</v>
      </c>
      <c r="R3" s="23" t="s">
        <v>35</v>
      </c>
      <c r="S3" s="23" t="s">
        <v>34</v>
      </c>
      <c r="T3" s="23" t="s">
        <v>33</v>
      </c>
      <c r="U3" s="28" t="s">
        <v>54</v>
      </c>
      <c r="V3" s="29" t="s">
        <v>31</v>
      </c>
      <c r="W3" s="29" t="s">
        <v>71</v>
      </c>
    </row>
    <row r="4" spans="1:23" ht="15" customHeight="1" x14ac:dyDescent="0.2">
      <c r="A4" s="12">
        <v>1</v>
      </c>
      <c r="B4" s="13">
        <v>2</v>
      </c>
      <c r="C4" s="12">
        <v>3</v>
      </c>
      <c r="D4" s="17">
        <v>4</v>
      </c>
      <c r="E4" s="12">
        <v>5</v>
      </c>
      <c r="F4" s="18">
        <v>6</v>
      </c>
      <c r="G4" s="18">
        <v>7</v>
      </c>
      <c r="H4" s="18">
        <v>8</v>
      </c>
      <c r="I4" s="18">
        <v>9</v>
      </c>
      <c r="J4" s="18">
        <v>10</v>
      </c>
      <c r="K4" s="14">
        <v>11</v>
      </c>
      <c r="L4" s="14">
        <v>12</v>
      </c>
      <c r="M4" s="14">
        <v>13</v>
      </c>
      <c r="N4" s="15">
        <v>14</v>
      </c>
      <c r="O4" s="15">
        <v>15</v>
      </c>
      <c r="P4" s="15">
        <v>16</v>
      </c>
      <c r="Q4" s="15">
        <v>17</v>
      </c>
      <c r="R4" s="15">
        <v>18</v>
      </c>
      <c r="S4" s="15">
        <v>19</v>
      </c>
      <c r="T4" s="15">
        <v>20</v>
      </c>
      <c r="U4" s="30">
        <v>21</v>
      </c>
      <c r="V4" s="30">
        <v>22</v>
      </c>
      <c r="W4" s="30">
        <v>23</v>
      </c>
    </row>
    <row r="5" spans="1:23" x14ac:dyDescent="0.2">
      <c r="A5" s="32"/>
      <c r="B5" s="32"/>
      <c r="C5" s="32"/>
      <c r="D5" s="32"/>
      <c r="E5" s="32"/>
      <c r="F5" s="32"/>
      <c r="G5" s="32"/>
      <c r="H5" s="32"/>
      <c r="I5" s="32"/>
      <c r="J5" s="32"/>
      <c r="K5" s="32"/>
      <c r="L5" s="32"/>
      <c r="M5" s="32"/>
      <c r="N5" s="32"/>
      <c r="O5" s="32"/>
      <c r="P5" s="32"/>
      <c r="Q5" s="32"/>
      <c r="R5" s="32"/>
      <c r="S5" s="32"/>
      <c r="T5" s="32"/>
      <c r="U5" s="32"/>
      <c r="V5" s="32"/>
      <c r="W5" s="32"/>
    </row>
    <row r="6" spans="1:23" x14ac:dyDescent="0.2">
      <c r="A6" s="32" t="s">
        <v>86</v>
      </c>
      <c r="B6" s="32"/>
      <c r="C6" s="32"/>
      <c r="D6" s="32"/>
      <c r="E6" s="38">
        <v>21115</v>
      </c>
      <c r="F6" s="39">
        <v>139099356.24000007</v>
      </c>
      <c r="G6" s="39">
        <v>140729671.46000007</v>
      </c>
      <c r="H6" s="39">
        <v>85231595.849999934</v>
      </c>
      <c r="I6" s="39">
        <v>85231595.849999934</v>
      </c>
      <c r="J6" s="39">
        <v>85231595.849999934</v>
      </c>
      <c r="K6" s="32"/>
      <c r="L6" s="32"/>
      <c r="M6" s="32"/>
      <c r="N6" s="32"/>
      <c r="O6" s="32"/>
      <c r="P6" s="32"/>
      <c r="Q6" s="32"/>
      <c r="R6" s="32"/>
      <c r="S6" s="32"/>
      <c r="T6" s="32"/>
      <c r="U6" s="32"/>
      <c r="V6" s="32"/>
      <c r="W6" s="32"/>
    </row>
    <row r="7" spans="1:23" x14ac:dyDescent="0.2">
      <c r="A7" s="32"/>
      <c r="B7" s="38" t="s">
        <v>109</v>
      </c>
      <c r="C7" s="38" t="s">
        <v>110</v>
      </c>
      <c r="D7" s="32"/>
      <c r="E7" s="38" t="s">
        <v>111</v>
      </c>
      <c r="F7" s="39">
        <v>139099356.24000007</v>
      </c>
      <c r="G7" s="39">
        <v>140729671.46000007</v>
      </c>
      <c r="H7" s="39">
        <v>85231595.849999934</v>
      </c>
      <c r="I7" s="39">
        <v>85231595.849999934</v>
      </c>
      <c r="J7" s="39">
        <v>85231595.849999934</v>
      </c>
      <c r="K7" s="38" t="s">
        <v>112</v>
      </c>
      <c r="L7" s="38" t="s">
        <v>113</v>
      </c>
      <c r="M7" s="38" t="s">
        <v>115</v>
      </c>
      <c r="N7" s="38" t="s">
        <v>117</v>
      </c>
      <c r="O7" s="38" t="s">
        <v>113</v>
      </c>
      <c r="P7" s="38" t="s">
        <v>121</v>
      </c>
      <c r="Q7" s="38" t="s">
        <v>125</v>
      </c>
      <c r="R7" s="32">
        <v>49.41</v>
      </c>
      <c r="S7" s="32">
        <v>0</v>
      </c>
      <c r="T7" s="32">
        <v>0</v>
      </c>
      <c r="U7" s="32">
        <v>0</v>
      </c>
      <c r="V7" s="32">
        <v>0</v>
      </c>
      <c r="W7" s="38" t="s">
        <v>129</v>
      </c>
    </row>
    <row r="8" spans="1:23" x14ac:dyDescent="0.2">
      <c r="A8" s="32"/>
      <c r="B8" s="38" t="s">
        <v>109</v>
      </c>
      <c r="C8" s="38" t="s">
        <v>110</v>
      </c>
      <c r="D8" s="32"/>
      <c r="E8" s="38" t="s">
        <v>111</v>
      </c>
      <c r="F8" s="39">
        <v>139099356.24000007</v>
      </c>
      <c r="G8" s="39">
        <v>140729671.46000007</v>
      </c>
      <c r="H8" s="39">
        <v>85231595.849999934</v>
      </c>
      <c r="I8" s="39">
        <v>85231595.849999934</v>
      </c>
      <c r="J8" s="39">
        <v>85231595.849999934</v>
      </c>
      <c r="K8" s="38" t="s">
        <v>112</v>
      </c>
      <c r="L8" s="38" t="s">
        <v>113</v>
      </c>
      <c r="M8" s="38" t="s">
        <v>115</v>
      </c>
      <c r="N8" s="38" t="s">
        <v>118</v>
      </c>
      <c r="O8" s="38" t="s">
        <v>113</v>
      </c>
      <c r="P8" s="38" t="s">
        <v>122</v>
      </c>
      <c r="Q8" s="38" t="s">
        <v>126</v>
      </c>
      <c r="R8" s="32">
        <v>0.48</v>
      </c>
      <c r="S8" s="32">
        <v>0</v>
      </c>
      <c r="T8" s="32">
        <v>0</v>
      </c>
      <c r="U8" s="32">
        <v>0</v>
      </c>
      <c r="V8" s="32">
        <v>0</v>
      </c>
      <c r="W8" s="38" t="s">
        <v>130</v>
      </c>
    </row>
    <row r="9" spans="1:23" x14ac:dyDescent="0.2">
      <c r="A9" s="32"/>
      <c r="B9" s="38" t="s">
        <v>109</v>
      </c>
      <c r="C9" s="38" t="s">
        <v>110</v>
      </c>
      <c r="D9" s="32"/>
      <c r="E9" s="38" t="s">
        <v>111</v>
      </c>
      <c r="F9" s="39">
        <v>139099356.24000007</v>
      </c>
      <c r="G9" s="39">
        <v>140729671.46000007</v>
      </c>
      <c r="H9" s="39">
        <v>85231595.849999934</v>
      </c>
      <c r="I9" s="39">
        <v>85231595.849999934</v>
      </c>
      <c r="J9" s="39">
        <v>85231595.849999934</v>
      </c>
      <c r="K9" s="38" t="s">
        <v>112</v>
      </c>
      <c r="L9" s="38" t="s">
        <v>113</v>
      </c>
      <c r="M9" s="38" t="s">
        <v>115</v>
      </c>
      <c r="N9" s="38" t="s">
        <v>119</v>
      </c>
      <c r="O9" s="38" t="s">
        <v>113</v>
      </c>
      <c r="P9" s="38" t="s">
        <v>123</v>
      </c>
      <c r="Q9" s="38" t="s">
        <v>127</v>
      </c>
      <c r="R9" s="32">
        <v>54.14</v>
      </c>
      <c r="S9" s="32">
        <v>0</v>
      </c>
      <c r="T9" s="32">
        <v>0</v>
      </c>
      <c r="U9" s="32">
        <v>0</v>
      </c>
      <c r="V9" s="32">
        <v>0</v>
      </c>
      <c r="W9" s="38" t="s">
        <v>131</v>
      </c>
    </row>
    <row r="10" spans="1:23" x14ac:dyDescent="0.2">
      <c r="A10" s="32"/>
      <c r="B10" s="38" t="s">
        <v>109</v>
      </c>
      <c r="C10" s="38" t="s">
        <v>110</v>
      </c>
      <c r="D10" s="32"/>
      <c r="E10" s="38" t="s">
        <v>111</v>
      </c>
      <c r="F10" s="39">
        <v>139099356.24000007</v>
      </c>
      <c r="G10" s="39">
        <v>140729671.46000007</v>
      </c>
      <c r="H10" s="39">
        <v>85231595.849999934</v>
      </c>
      <c r="I10" s="39">
        <v>85231595.849999934</v>
      </c>
      <c r="J10" s="39">
        <v>85231595.849999934</v>
      </c>
      <c r="K10" s="38" t="s">
        <v>112</v>
      </c>
      <c r="L10" s="38" t="s">
        <v>114</v>
      </c>
      <c r="M10" s="38" t="s">
        <v>116</v>
      </c>
      <c r="N10" s="38" t="s">
        <v>120</v>
      </c>
      <c r="O10" s="38" t="s">
        <v>114</v>
      </c>
      <c r="P10" s="38" t="s">
        <v>124</v>
      </c>
      <c r="Q10" s="38" t="s">
        <v>128</v>
      </c>
      <c r="R10" s="32">
        <v>75</v>
      </c>
      <c r="S10" s="32">
        <v>0</v>
      </c>
      <c r="T10" s="32">
        <v>0</v>
      </c>
      <c r="U10" s="32">
        <v>0</v>
      </c>
      <c r="V10" s="32">
        <v>0</v>
      </c>
      <c r="W10" s="38" t="s">
        <v>131</v>
      </c>
    </row>
    <row r="11" spans="1:23" x14ac:dyDescent="0.2">
      <c r="A11" s="32"/>
      <c r="B11" s="32"/>
      <c r="C11" s="32"/>
      <c r="D11" s="32"/>
      <c r="E11" s="33">
        <v>21115</v>
      </c>
      <c r="F11" s="34">
        <v>139099356.24000007</v>
      </c>
      <c r="G11" s="34">
        <v>140729671.46000007</v>
      </c>
      <c r="H11" s="34">
        <v>85231595.849999934</v>
      </c>
      <c r="I11" s="34">
        <v>85231595.849999934</v>
      </c>
      <c r="J11" s="34">
        <v>85231595.849999934</v>
      </c>
      <c r="K11" s="32"/>
      <c r="L11" s="32"/>
      <c r="M11" s="32"/>
      <c r="N11" s="32"/>
      <c r="O11" s="32"/>
      <c r="P11" s="32"/>
      <c r="Q11" s="32"/>
      <c r="R11" s="32"/>
      <c r="S11" s="32"/>
      <c r="T11" s="32"/>
      <c r="U11" s="32"/>
      <c r="V11" s="32"/>
      <c r="W11" s="32"/>
    </row>
    <row r="12" spans="1:23" x14ac:dyDescent="0.2">
      <c r="A12" s="32" t="s">
        <v>87</v>
      </c>
      <c r="B12" s="32" t="s">
        <v>88</v>
      </c>
      <c r="C12" s="32" t="s">
        <v>89</v>
      </c>
      <c r="D12" s="32" t="s">
        <v>90</v>
      </c>
      <c r="E12" s="32" t="s">
        <v>91</v>
      </c>
      <c r="F12" s="35">
        <v>25100561.520000003</v>
      </c>
      <c r="G12" s="35">
        <v>25929539.930000007</v>
      </c>
      <c r="H12" s="35">
        <v>13412588.879999999</v>
      </c>
      <c r="I12" s="35">
        <v>13412588.879999999</v>
      </c>
      <c r="J12" s="35">
        <v>13412588.879999999</v>
      </c>
      <c r="K12" s="38" t="s">
        <v>112</v>
      </c>
      <c r="L12" s="38" t="s">
        <v>133</v>
      </c>
      <c r="M12" s="38" t="s">
        <v>134</v>
      </c>
      <c r="N12" s="38" t="s">
        <v>135</v>
      </c>
      <c r="O12" s="38" t="s">
        <v>133</v>
      </c>
      <c r="P12" s="38" t="s">
        <v>138</v>
      </c>
      <c r="Q12" s="38" t="s">
        <v>139</v>
      </c>
      <c r="R12" s="32">
        <v>100</v>
      </c>
      <c r="S12" s="32">
        <v>0</v>
      </c>
      <c r="T12" s="41">
        <f>(U12/V12)*100</f>
        <v>63.46153846153846</v>
      </c>
      <c r="U12" s="32">
        <f>36+18+7+2+3</f>
        <v>66</v>
      </c>
      <c r="V12" s="32">
        <v>104</v>
      </c>
      <c r="W12" s="38" t="s">
        <v>131</v>
      </c>
    </row>
    <row r="13" spans="1:23" s="40" customFormat="1" x14ac:dyDescent="0.2">
      <c r="A13" s="33" t="s">
        <v>87</v>
      </c>
      <c r="B13" s="33" t="s">
        <v>88</v>
      </c>
      <c r="C13" s="33" t="s">
        <v>89</v>
      </c>
      <c r="D13" s="33" t="s">
        <v>90</v>
      </c>
      <c r="E13" s="33" t="s">
        <v>91</v>
      </c>
      <c r="F13" s="34">
        <v>25100561.520000003</v>
      </c>
      <c r="G13" s="34">
        <v>25929539.930000007</v>
      </c>
      <c r="H13" s="34">
        <v>13412588.879999999</v>
      </c>
      <c r="I13" s="34">
        <v>13412588.879999999</v>
      </c>
      <c r="J13" s="34">
        <v>13412588.879999999</v>
      </c>
      <c r="K13" s="33"/>
      <c r="L13" s="33"/>
      <c r="M13" s="33"/>
      <c r="N13" s="33"/>
      <c r="O13" s="33"/>
      <c r="P13" s="33"/>
      <c r="Q13" s="33"/>
      <c r="R13" s="33"/>
      <c r="S13" s="33"/>
      <c r="T13" s="42"/>
      <c r="U13" s="33"/>
      <c r="V13" s="33"/>
      <c r="W13" s="33"/>
    </row>
    <row r="14" spans="1:23" x14ac:dyDescent="0.2">
      <c r="A14" s="32" t="s">
        <v>87</v>
      </c>
      <c r="B14" s="32" t="s">
        <v>92</v>
      </c>
      <c r="C14" s="32" t="s">
        <v>93</v>
      </c>
      <c r="D14" s="32" t="s">
        <v>90</v>
      </c>
      <c r="E14" s="32" t="s">
        <v>94</v>
      </c>
      <c r="F14" s="35">
        <v>4314403.26</v>
      </c>
      <c r="G14" s="35">
        <v>4344400.45</v>
      </c>
      <c r="H14" s="35">
        <v>2482599.84</v>
      </c>
      <c r="I14" s="35">
        <v>2482599.84</v>
      </c>
      <c r="J14" s="35">
        <v>2482599.84</v>
      </c>
      <c r="K14" s="38" t="s">
        <v>112</v>
      </c>
      <c r="L14" s="38" t="s">
        <v>133</v>
      </c>
      <c r="M14" s="38" t="s">
        <v>134</v>
      </c>
      <c r="N14" s="38" t="s">
        <v>136</v>
      </c>
      <c r="O14" s="38" t="s">
        <v>133</v>
      </c>
      <c r="P14" s="38" t="s">
        <v>140</v>
      </c>
      <c r="Q14" s="38" t="s">
        <v>139</v>
      </c>
      <c r="R14" s="32">
        <v>100</v>
      </c>
      <c r="S14" s="32">
        <v>0</v>
      </c>
      <c r="T14" s="41">
        <f>(U14/V14)*100</f>
        <v>80</v>
      </c>
      <c r="U14" s="32">
        <f>3+1</f>
        <v>4</v>
      </c>
      <c r="V14" s="32">
        <v>5</v>
      </c>
      <c r="W14" s="38" t="s">
        <v>131</v>
      </c>
    </row>
    <row r="15" spans="1:23" s="40" customFormat="1" x14ac:dyDescent="0.2">
      <c r="A15" s="33" t="s">
        <v>87</v>
      </c>
      <c r="B15" s="33" t="s">
        <v>92</v>
      </c>
      <c r="C15" s="33" t="s">
        <v>93</v>
      </c>
      <c r="D15" s="33" t="s">
        <v>90</v>
      </c>
      <c r="E15" s="33" t="s">
        <v>94</v>
      </c>
      <c r="F15" s="34">
        <v>4314403.26</v>
      </c>
      <c r="G15" s="34">
        <v>4344400.45</v>
      </c>
      <c r="H15" s="34">
        <v>2482599.84</v>
      </c>
      <c r="I15" s="34">
        <v>2482599.84</v>
      </c>
      <c r="J15" s="34">
        <v>2482599.84</v>
      </c>
      <c r="K15" s="33"/>
      <c r="L15" s="33"/>
      <c r="M15" s="33"/>
      <c r="N15" s="33"/>
      <c r="O15" s="33"/>
      <c r="P15" s="33"/>
      <c r="Q15" s="33"/>
      <c r="R15" s="33"/>
      <c r="S15" s="33"/>
      <c r="T15" s="42"/>
      <c r="U15" s="33"/>
      <c r="V15" s="33"/>
      <c r="W15" s="33"/>
    </row>
    <row r="16" spans="1:23" x14ac:dyDescent="0.2">
      <c r="A16" s="32" t="s">
        <v>87</v>
      </c>
      <c r="B16" s="32" t="s">
        <v>95</v>
      </c>
      <c r="C16" s="32" t="s">
        <v>96</v>
      </c>
      <c r="D16" s="32" t="s">
        <v>90</v>
      </c>
      <c r="E16" s="32" t="s">
        <v>97</v>
      </c>
      <c r="F16" s="35">
        <v>3578405.1399999997</v>
      </c>
      <c r="G16" s="35">
        <v>3644038.82</v>
      </c>
      <c r="H16" s="35">
        <v>2028756.99</v>
      </c>
      <c r="I16" s="35">
        <v>2028756.99</v>
      </c>
      <c r="J16" s="35">
        <v>2028756.99</v>
      </c>
      <c r="K16" s="38" t="s">
        <v>112</v>
      </c>
      <c r="L16" s="38" t="s">
        <v>133</v>
      </c>
      <c r="M16" s="38" t="s">
        <v>134</v>
      </c>
      <c r="N16" s="38" t="s">
        <v>137</v>
      </c>
      <c r="O16" s="38" t="s">
        <v>133</v>
      </c>
      <c r="P16" s="38" t="s">
        <v>140</v>
      </c>
      <c r="Q16" s="32" t="s">
        <v>139</v>
      </c>
      <c r="R16" s="32">
        <v>100</v>
      </c>
      <c r="S16" s="32">
        <v>0</v>
      </c>
      <c r="T16" s="41">
        <f>(U16/V16)*100</f>
        <v>84.959349593495944</v>
      </c>
      <c r="U16" s="32">
        <f>16+3+145+40+4+1</f>
        <v>209</v>
      </c>
      <c r="V16" s="32">
        <v>246</v>
      </c>
      <c r="W16" s="38" t="s">
        <v>131</v>
      </c>
    </row>
    <row r="17" spans="1:23" s="40" customFormat="1" x14ac:dyDescent="0.2">
      <c r="A17" s="33" t="s">
        <v>87</v>
      </c>
      <c r="B17" s="33" t="s">
        <v>95</v>
      </c>
      <c r="C17" s="33" t="s">
        <v>96</v>
      </c>
      <c r="D17" s="33" t="s">
        <v>90</v>
      </c>
      <c r="E17" s="33" t="s">
        <v>97</v>
      </c>
      <c r="F17" s="34">
        <v>3578405.1399999997</v>
      </c>
      <c r="G17" s="34">
        <v>3644038.82</v>
      </c>
      <c r="H17" s="34">
        <v>2028756.99</v>
      </c>
      <c r="I17" s="34">
        <v>2028756.99</v>
      </c>
      <c r="J17" s="34">
        <v>2028756.99</v>
      </c>
      <c r="K17" s="33"/>
      <c r="L17" s="33"/>
      <c r="M17" s="33"/>
      <c r="N17" s="33"/>
      <c r="O17" s="33"/>
      <c r="P17" s="33"/>
      <c r="Q17" s="33"/>
      <c r="R17" s="33"/>
      <c r="S17" s="33"/>
      <c r="T17" s="42"/>
      <c r="U17" s="33"/>
      <c r="V17" s="33"/>
      <c r="W17" s="33"/>
    </row>
    <row r="18" spans="1:23" x14ac:dyDescent="0.2">
      <c r="A18" s="32" t="s">
        <v>98</v>
      </c>
      <c r="B18" s="32" t="s">
        <v>99</v>
      </c>
      <c r="C18" s="32" t="s">
        <v>100</v>
      </c>
      <c r="D18" s="32" t="s">
        <v>90</v>
      </c>
      <c r="E18" s="32" t="s">
        <v>101</v>
      </c>
      <c r="F18" s="35">
        <v>90986671.260000035</v>
      </c>
      <c r="G18" s="35">
        <v>91312158.700000033</v>
      </c>
      <c r="H18" s="35">
        <v>57279590.61999999</v>
      </c>
      <c r="I18" s="35">
        <v>57279590.61999999</v>
      </c>
      <c r="J18" s="35">
        <v>57279590.61999999</v>
      </c>
      <c r="K18" s="38" t="s">
        <v>112</v>
      </c>
      <c r="L18" s="38" t="s">
        <v>132</v>
      </c>
      <c r="M18" s="32" t="s">
        <v>141</v>
      </c>
      <c r="N18" s="38" t="s">
        <v>142</v>
      </c>
      <c r="O18" s="38" t="s">
        <v>132</v>
      </c>
      <c r="P18" s="32" t="s">
        <v>150</v>
      </c>
      <c r="Q18" s="38" t="s">
        <v>157</v>
      </c>
      <c r="R18" s="32">
        <v>99.71</v>
      </c>
      <c r="S18" s="32">
        <v>0</v>
      </c>
      <c r="T18" s="41">
        <f>(U18/V18)*100</f>
        <v>100</v>
      </c>
      <c r="U18" s="32">
        <f>367+141</f>
        <v>508</v>
      </c>
      <c r="V18" s="32">
        <f>367+141</f>
        <v>508</v>
      </c>
      <c r="W18" s="38" t="s">
        <v>131</v>
      </c>
    </row>
    <row r="19" spans="1:23" x14ac:dyDescent="0.2">
      <c r="A19" s="32" t="s">
        <v>98</v>
      </c>
      <c r="B19" s="32" t="s">
        <v>99</v>
      </c>
      <c r="C19" s="32" t="s">
        <v>100</v>
      </c>
      <c r="D19" s="32" t="s">
        <v>90</v>
      </c>
      <c r="E19" s="32" t="s">
        <v>101</v>
      </c>
      <c r="F19" s="35">
        <v>90986671.260000035</v>
      </c>
      <c r="G19" s="35">
        <v>91312158.700000033</v>
      </c>
      <c r="H19" s="35">
        <v>57279590.61999999</v>
      </c>
      <c r="I19" s="35">
        <v>57279590.61999999</v>
      </c>
      <c r="J19" s="35">
        <v>57279590.61999999</v>
      </c>
      <c r="K19" s="38" t="s">
        <v>112</v>
      </c>
      <c r="L19" s="38" t="s">
        <v>132</v>
      </c>
      <c r="M19" s="32" t="s">
        <v>141</v>
      </c>
      <c r="N19" s="38" t="s">
        <v>143</v>
      </c>
      <c r="O19" s="38" t="s">
        <v>132</v>
      </c>
      <c r="P19" s="32" t="s">
        <v>151</v>
      </c>
      <c r="Q19" s="38" t="s">
        <v>158</v>
      </c>
      <c r="R19" s="32">
        <v>16</v>
      </c>
      <c r="S19" s="32">
        <v>0</v>
      </c>
      <c r="T19" s="41">
        <f>(U19/V19)</f>
        <v>8.4094292803970223</v>
      </c>
      <c r="U19" s="32">
        <f>29089+8190</f>
        <v>37279</v>
      </c>
      <c r="V19" s="32">
        <f>3302+1131</f>
        <v>4433</v>
      </c>
      <c r="W19" s="38" t="s">
        <v>165</v>
      </c>
    </row>
    <row r="20" spans="1:23" x14ac:dyDescent="0.2">
      <c r="A20" s="32" t="s">
        <v>98</v>
      </c>
      <c r="B20" s="32" t="s">
        <v>99</v>
      </c>
      <c r="C20" s="32" t="s">
        <v>100</v>
      </c>
      <c r="D20" s="32" t="s">
        <v>90</v>
      </c>
      <c r="E20" s="32" t="s">
        <v>101</v>
      </c>
      <c r="F20" s="35">
        <v>90986671.260000035</v>
      </c>
      <c r="G20" s="35">
        <v>91312158.700000033</v>
      </c>
      <c r="H20" s="35">
        <v>57279590.61999999</v>
      </c>
      <c r="I20" s="35">
        <v>57279590.61999999</v>
      </c>
      <c r="J20" s="35">
        <v>57279590.61999999</v>
      </c>
      <c r="K20" s="38" t="s">
        <v>112</v>
      </c>
      <c r="L20" s="38" t="s">
        <v>132</v>
      </c>
      <c r="M20" s="32" t="s">
        <v>141</v>
      </c>
      <c r="N20" s="32" t="s">
        <v>144</v>
      </c>
      <c r="O20" s="38" t="s">
        <v>132</v>
      </c>
      <c r="P20" s="38" t="s">
        <v>188</v>
      </c>
      <c r="Q20" s="38" t="s">
        <v>159</v>
      </c>
      <c r="R20" s="32">
        <v>59</v>
      </c>
      <c r="S20" s="32">
        <v>0</v>
      </c>
      <c r="T20" s="41">
        <f>(U20/V20)</f>
        <v>19.899999999999999</v>
      </c>
      <c r="U20" s="32">
        <f>107+92</f>
        <v>199</v>
      </c>
      <c r="V20" s="32">
        <f>5+5</f>
        <v>10</v>
      </c>
      <c r="W20" s="38" t="s">
        <v>165</v>
      </c>
    </row>
    <row r="21" spans="1:23" x14ac:dyDescent="0.2">
      <c r="A21" s="32" t="s">
        <v>98</v>
      </c>
      <c r="B21" s="32" t="s">
        <v>99</v>
      </c>
      <c r="C21" s="32" t="s">
        <v>100</v>
      </c>
      <c r="D21" s="32" t="s">
        <v>90</v>
      </c>
      <c r="E21" s="32" t="s">
        <v>101</v>
      </c>
      <c r="F21" s="35">
        <v>90986671.260000035</v>
      </c>
      <c r="G21" s="35">
        <v>91312158.700000033</v>
      </c>
      <c r="H21" s="35">
        <v>57279590.61999999</v>
      </c>
      <c r="I21" s="35">
        <v>57279590.61999999</v>
      </c>
      <c r="J21" s="35">
        <v>57279590.61999999</v>
      </c>
      <c r="K21" s="38" t="s">
        <v>112</v>
      </c>
      <c r="L21" s="38" t="s">
        <v>132</v>
      </c>
      <c r="M21" s="32" t="s">
        <v>141</v>
      </c>
      <c r="N21" s="32" t="s">
        <v>145</v>
      </c>
      <c r="O21" s="38" t="s">
        <v>132</v>
      </c>
      <c r="P21" s="32" t="s">
        <v>152</v>
      </c>
      <c r="Q21" s="38" t="s">
        <v>160</v>
      </c>
      <c r="R21" s="32">
        <v>0</v>
      </c>
      <c r="S21" s="32">
        <v>0</v>
      </c>
      <c r="T21" s="41">
        <f t="shared" ref="T21:T25" si="0">(U21/V21)*100</f>
        <v>0</v>
      </c>
      <c r="U21" s="32">
        <v>0</v>
      </c>
      <c r="V21" s="32">
        <f>1562+714</f>
        <v>2276</v>
      </c>
      <c r="W21" s="38" t="s">
        <v>131</v>
      </c>
    </row>
    <row r="22" spans="1:23" x14ac:dyDescent="0.2">
      <c r="A22" s="32" t="s">
        <v>98</v>
      </c>
      <c r="B22" s="32" t="s">
        <v>99</v>
      </c>
      <c r="C22" s="32" t="s">
        <v>100</v>
      </c>
      <c r="D22" s="32" t="s">
        <v>90</v>
      </c>
      <c r="E22" s="32" t="s">
        <v>101</v>
      </c>
      <c r="F22" s="35">
        <v>90986671.260000035</v>
      </c>
      <c r="G22" s="35">
        <v>91312158.700000033</v>
      </c>
      <c r="H22" s="35">
        <v>57279590.61999999</v>
      </c>
      <c r="I22" s="35">
        <v>57279590.61999999</v>
      </c>
      <c r="J22" s="35">
        <v>57279590.61999999</v>
      </c>
      <c r="K22" s="38" t="s">
        <v>112</v>
      </c>
      <c r="L22" s="38" t="s">
        <v>132</v>
      </c>
      <c r="M22" s="32" t="s">
        <v>141</v>
      </c>
      <c r="N22" s="32" t="s">
        <v>146</v>
      </c>
      <c r="O22" s="38" t="s">
        <v>132</v>
      </c>
      <c r="P22" s="32" t="s">
        <v>153</v>
      </c>
      <c r="Q22" s="38" t="s">
        <v>161</v>
      </c>
      <c r="R22" s="32">
        <v>0.63</v>
      </c>
      <c r="S22" s="32">
        <v>0</v>
      </c>
      <c r="T22" s="41">
        <f t="shared" si="0"/>
        <v>5.612682090831191</v>
      </c>
      <c r="U22" s="32">
        <f>83+48</f>
        <v>131</v>
      </c>
      <c r="V22" s="32">
        <f>1582+752</f>
        <v>2334</v>
      </c>
      <c r="W22" s="38" t="s">
        <v>131</v>
      </c>
    </row>
    <row r="23" spans="1:23" x14ac:dyDescent="0.2">
      <c r="A23" s="32" t="s">
        <v>98</v>
      </c>
      <c r="B23" s="32" t="s">
        <v>99</v>
      </c>
      <c r="C23" s="32" t="s">
        <v>100</v>
      </c>
      <c r="D23" s="32" t="s">
        <v>90</v>
      </c>
      <c r="E23" s="32" t="s">
        <v>101</v>
      </c>
      <c r="F23" s="35">
        <v>90986671.260000035</v>
      </c>
      <c r="G23" s="35">
        <v>91312158.700000033</v>
      </c>
      <c r="H23" s="35">
        <v>57279590.61999999</v>
      </c>
      <c r="I23" s="35">
        <v>57279590.61999999</v>
      </c>
      <c r="J23" s="35">
        <v>57279590.61999999</v>
      </c>
      <c r="K23" s="38" t="s">
        <v>112</v>
      </c>
      <c r="L23" s="38" t="s">
        <v>132</v>
      </c>
      <c r="M23" s="32" t="s">
        <v>141</v>
      </c>
      <c r="N23" s="32" t="s">
        <v>147</v>
      </c>
      <c r="O23" s="38" t="s">
        <v>132</v>
      </c>
      <c r="P23" s="32" t="s">
        <v>154</v>
      </c>
      <c r="Q23" s="38" t="s">
        <v>162</v>
      </c>
      <c r="R23" s="32">
        <v>80.63</v>
      </c>
      <c r="S23" s="32">
        <v>0</v>
      </c>
      <c r="T23" s="41">
        <f t="shared" si="0"/>
        <v>47.358490566037737</v>
      </c>
      <c r="U23" s="32">
        <f>158+93</f>
        <v>251</v>
      </c>
      <c r="V23" s="32">
        <f>295+235</f>
        <v>530</v>
      </c>
      <c r="W23" s="38" t="s">
        <v>131</v>
      </c>
    </row>
    <row r="24" spans="1:23" x14ac:dyDescent="0.2">
      <c r="A24" s="32" t="s">
        <v>98</v>
      </c>
      <c r="B24" s="32" t="s">
        <v>99</v>
      </c>
      <c r="C24" s="32" t="s">
        <v>100</v>
      </c>
      <c r="D24" s="32" t="s">
        <v>90</v>
      </c>
      <c r="E24" s="32" t="s">
        <v>101</v>
      </c>
      <c r="F24" s="35">
        <v>90986671.260000035</v>
      </c>
      <c r="G24" s="35">
        <v>91312158.700000033</v>
      </c>
      <c r="H24" s="35">
        <v>57279590.61999999</v>
      </c>
      <c r="I24" s="35">
        <v>57279590.61999999</v>
      </c>
      <c r="J24" s="35">
        <v>57279590.61999999</v>
      </c>
      <c r="K24" s="38" t="s">
        <v>112</v>
      </c>
      <c r="L24" s="38" t="s">
        <v>132</v>
      </c>
      <c r="M24" s="32" t="s">
        <v>141</v>
      </c>
      <c r="N24" s="32" t="s">
        <v>148</v>
      </c>
      <c r="O24" s="38" t="s">
        <v>132</v>
      </c>
      <c r="P24" s="32" t="s">
        <v>155</v>
      </c>
      <c r="Q24" s="32" t="s">
        <v>163</v>
      </c>
      <c r="R24" s="32">
        <v>85.67</v>
      </c>
      <c r="S24" s="32">
        <v>0</v>
      </c>
      <c r="T24" s="41">
        <f t="shared" si="0"/>
        <v>88.992628992628994</v>
      </c>
      <c r="U24" s="32">
        <f>1221+590</f>
        <v>1811</v>
      </c>
      <c r="V24" s="32">
        <f>1353+682</f>
        <v>2035</v>
      </c>
      <c r="W24" s="38" t="s">
        <v>131</v>
      </c>
    </row>
    <row r="25" spans="1:23" x14ac:dyDescent="0.2">
      <c r="A25" s="32" t="s">
        <v>98</v>
      </c>
      <c r="B25" s="32" t="s">
        <v>99</v>
      </c>
      <c r="C25" s="32" t="s">
        <v>100</v>
      </c>
      <c r="D25" s="32" t="s">
        <v>90</v>
      </c>
      <c r="E25" s="32" t="s">
        <v>101</v>
      </c>
      <c r="F25" s="35">
        <v>90986671.260000035</v>
      </c>
      <c r="G25" s="35">
        <v>91312158.700000033</v>
      </c>
      <c r="H25" s="35">
        <v>57279590.61999999</v>
      </c>
      <c r="I25" s="35">
        <v>57279590.61999999</v>
      </c>
      <c r="J25" s="35">
        <v>57279590.61999999</v>
      </c>
      <c r="K25" s="38" t="s">
        <v>112</v>
      </c>
      <c r="L25" s="38" t="s">
        <v>132</v>
      </c>
      <c r="M25" s="38" t="s">
        <v>141</v>
      </c>
      <c r="N25" s="32" t="s">
        <v>149</v>
      </c>
      <c r="O25" s="38" t="s">
        <v>132</v>
      </c>
      <c r="P25" s="32" t="s">
        <v>156</v>
      </c>
      <c r="Q25" s="38" t="s">
        <v>164</v>
      </c>
      <c r="R25" s="32">
        <v>104.42</v>
      </c>
      <c r="S25" s="32">
        <v>0</v>
      </c>
      <c r="T25" s="41">
        <f t="shared" si="0"/>
        <v>117.38351254480285</v>
      </c>
      <c r="U25" s="32">
        <f>495+160</f>
        <v>655</v>
      </c>
      <c r="V25" s="32">
        <f>372+186</f>
        <v>558</v>
      </c>
      <c r="W25" s="38" t="s">
        <v>131</v>
      </c>
    </row>
    <row r="26" spans="1:23" s="40" customFormat="1" x14ac:dyDescent="0.2">
      <c r="A26" s="33" t="s">
        <v>98</v>
      </c>
      <c r="B26" s="33" t="s">
        <v>99</v>
      </c>
      <c r="C26" s="33" t="s">
        <v>100</v>
      </c>
      <c r="D26" s="33" t="s">
        <v>90</v>
      </c>
      <c r="E26" s="33" t="s">
        <v>101</v>
      </c>
      <c r="F26" s="34">
        <v>90986671.260000035</v>
      </c>
      <c r="G26" s="34">
        <v>91312158.700000033</v>
      </c>
      <c r="H26" s="34">
        <v>57279590.61999999</v>
      </c>
      <c r="I26" s="34">
        <v>57279590.61999999</v>
      </c>
      <c r="J26" s="34">
        <v>57279590.61999999</v>
      </c>
      <c r="K26" s="33"/>
      <c r="L26" s="33"/>
      <c r="M26" s="33"/>
      <c r="N26" s="33"/>
      <c r="O26" s="33"/>
      <c r="P26" s="33"/>
      <c r="Q26" s="33"/>
      <c r="R26" s="33"/>
      <c r="S26" s="33"/>
      <c r="T26" s="42"/>
      <c r="U26" s="33"/>
      <c r="V26" s="33"/>
      <c r="W26" s="33"/>
    </row>
    <row r="27" spans="1:23" x14ac:dyDescent="0.2">
      <c r="A27" s="32" t="s">
        <v>98</v>
      </c>
      <c r="B27" s="32" t="s">
        <v>102</v>
      </c>
      <c r="C27" s="32" t="s">
        <v>103</v>
      </c>
      <c r="D27" s="32" t="s">
        <v>104</v>
      </c>
      <c r="E27" s="32" t="s">
        <v>105</v>
      </c>
      <c r="F27" s="35">
        <v>10119315.060000002</v>
      </c>
      <c r="G27" s="35">
        <v>10499533.560000002</v>
      </c>
      <c r="H27" s="35">
        <v>6201919.7400000002</v>
      </c>
      <c r="I27" s="35">
        <v>6201919.7400000002</v>
      </c>
      <c r="J27" s="35">
        <v>6201919.7400000002</v>
      </c>
      <c r="K27" s="38" t="s">
        <v>112</v>
      </c>
      <c r="L27" s="38" t="s">
        <v>132</v>
      </c>
      <c r="M27" s="32" t="s">
        <v>141</v>
      </c>
      <c r="N27" s="38" t="s">
        <v>166</v>
      </c>
      <c r="O27" s="38" t="s">
        <v>132</v>
      </c>
      <c r="P27" s="38" t="s">
        <v>172</v>
      </c>
      <c r="Q27" s="38" t="s">
        <v>177</v>
      </c>
      <c r="R27" s="32">
        <v>103</v>
      </c>
      <c r="S27" s="32">
        <v>0</v>
      </c>
      <c r="T27" s="41">
        <f>(U27/V27)*100</f>
        <v>70.357142857142861</v>
      </c>
      <c r="U27" s="32">
        <f>152+45</f>
        <v>197</v>
      </c>
      <c r="V27" s="32">
        <v>280</v>
      </c>
      <c r="W27" s="38" t="s">
        <v>131</v>
      </c>
    </row>
    <row r="28" spans="1:23" x14ac:dyDescent="0.2">
      <c r="A28" s="32" t="s">
        <v>98</v>
      </c>
      <c r="B28" s="32" t="s">
        <v>102</v>
      </c>
      <c r="C28" s="32" t="s">
        <v>103</v>
      </c>
      <c r="D28" s="32" t="s">
        <v>104</v>
      </c>
      <c r="E28" s="32" t="s">
        <v>105</v>
      </c>
      <c r="F28" s="35">
        <v>10119315.060000002</v>
      </c>
      <c r="G28" s="35">
        <v>10499533.560000002</v>
      </c>
      <c r="H28" s="35">
        <v>6201919.7400000002</v>
      </c>
      <c r="I28" s="35">
        <v>6201919.7400000002</v>
      </c>
      <c r="J28" s="35">
        <v>6201919.7400000002</v>
      </c>
      <c r="K28" s="38" t="s">
        <v>112</v>
      </c>
      <c r="L28" s="38" t="s">
        <v>132</v>
      </c>
      <c r="M28" s="32" t="s">
        <v>141</v>
      </c>
      <c r="N28" s="38" t="s">
        <v>167</v>
      </c>
      <c r="O28" s="38" t="s">
        <v>132</v>
      </c>
      <c r="P28" s="38" t="s">
        <v>173</v>
      </c>
      <c r="Q28" s="38" t="s">
        <v>178</v>
      </c>
      <c r="R28" s="32">
        <v>98.04</v>
      </c>
      <c r="S28" s="32">
        <v>0</v>
      </c>
      <c r="T28" s="41">
        <f t="shared" ref="T28:T31" si="1">(U28/V28)*100</f>
        <v>100</v>
      </c>
      <c r="U28" s="32">
        <f>15+4</f>
        <v>19</v>
      </c>
      <c r="V28" s="32">
        <f>15+4</f>
        <v>19</v>
      </c>
      <c r="W28" s="38" t="s">
        <v>131</v>
      </c>
    </row>
    <row r="29" spans="1:23" x14ac:dyDescent="0.2">
      <c r="A29" s="32" t="s">
        <v>98</v>
      </c>
      <c r="B29" s="32" t="s">
        <v>102</v>
      </c>
      <c r="C29" s="32" t="s">
        <v>103</v>
      </c>
      <c r="D29" s="32" t="s">
        <v>104</v>
      </c>
      <c r="E29" s="32" t="s">
        <v>105</v>
      </c>
      <c r="F29" s="35">
        <v>10119315.060000002</v>
      </c>
      <c r="G29" s="35">
        <v>10499533.560000002</v>
      </c>
      <c r="H29" s="35">
        <v>6201919.7400000002</v>
      </c>
      <c r="I29" s="35">
        <v>6201919.7400000002</v>
      </c>
      <c r="J29" s="35">
        <v>6201919.7400000002</v>
      </c>
      <c r="K29" s="38" t="s">
        <v>112</v>
      </c>
      <c r="L29" s="38" t="s">
        <v>132</v>
      </c>
      <c r="M29" s="32" t="s">
        <v>141</v>
      </c>
      <c r="N29" s="38" t="s">
        <v>168</v>
      </c>
      <c r="O29" s="38" t="s">
        <v>132</v>
      </c>
      <c r="P29" s="38" t="s">
        <v>174</v>
      </c>
      <c r="Q29" s="38" t="s">
        <v>179</v>
      </c>
      <c r="R29" s="32">
        <v>100</v>
      </c>
      <c r="S29" s="32">
        <v>0</v>
      </c>
      <c r="T29" s="41">
        <f t="shared" si="1"/>
        <v>100</v>
      </c>
      <c r="U29" s="32">
        <f>1671+737</f>
        <v>2408</v>
      </c>
      <c r="V29" s="32">
        <f>1671+737</f>
        <v>2408</v>
      </c>
      <c r="W29" s="38" t="s">
        <v>131</v>
      </c>
    </row>
    <row r="30" spans="1:23" x14ac:dyDescent="0.2">
      <c r="A30" s="32" t="s">
        <v>98</v>
      </c>
      <c r="B30" s="32" t="s">
        <v>102</v>
      </c>
      <c r="C30" s="32" t="s">
        <v>103</v>
      </c>
      <c r="D30" s="32" t="s">
        <v>104</v>
      </c>
      <c r="E30" s="32" t="s">
        <v>105</v>
      </c>
      <c r="F30" s="35">
        <v>10119315.060000002</v>
      </c>
      <c r="G30" s="35">
        <v>10499533.560000002</v>
      </c>
      <c r="H30" s="35">
        <v>6201919.7400000002</v>
      </c>
      <c r="I30" s="35">
        <v>6201919.7400000002</v>
      </c>
      <c r="J30" s="35">
        <v>6201919.7400000002</v>
      </c>
      <c r="K30" s="38" t="s">
        <v>112</v>
      </c>
      <c r="L30" s="38" t="s">
        <v>132</v>
      </c>
      <c r="M30" s="32" t="s">
        <v>141</v>
      </c>
      <c r="N30" s="38" t="s">
        <v>169</v>
      </c>
      <c r="O30" s="38" t="s">
        <v>132</v>
      </c>
      <c r="P30" s="38" t="s">
        <v>175</v>
      </c>
      <c r="Q30" s="38" t="s">
        <v>180</v>
      </c>
      <c r="R30" s="32">
        <v>40.79</v>
      </c>
      <c r="S30" s="32">
        <v>0</v>
      </c>
      <c r="T30" s="41">
        <f t="shared" si="1"/>
        <v>41.044487427466152</v>
      </c>
      <c r="U30" s="32">
        <f>361+700</f>
        <v>1061</v>
      </c>
      <c r="V30" s="32">
        <f>1663+922</f>
        <v>2585</v>
      </c>
      <c r="W30" s="38" t="s">
        <v>131</v>
      </c>
    </row>
    <row r="31" spans="1:23" x14ac:dyDescent="0.2">
      <c r="A31" s="32" t="s">
        <v>98</v>
      </c>
      <c r="B31" s="32" t="s">
        <v>102</v>
      </c>
      <c r="C31" s="32" t="s">
        <v>103</v>
      </c>
      <c r="D31" s="32" t="s">
        <v>104</v>
      </c>
      <c r="E31" s="32" t="s">
        <v>105</v>
      </c>
      <c r="F31" s="35">
        <v>10119315.060000002</v>
      </c>
      <c r="G31" s="35">
        <v>10499533.560000002</v>
      </c>
      <c r="H31" s="35">
        <v>6201919.7400000002</v>
      </c>
      <c r="I31" s="35">
        <v>6201919.7400000002</v>
      </c>
      <c r="J31" s="35">
        <v>6201919.7400000002</v>
      </c>
      <c r="K31" s="38" t="s">
        <v>112</v>
      </c>
      <c r="L31" s="38" t="s">
        <v>132</v>
      </c>
      <c r="M31" s="32" t="s">
        <v>141</v>
      </c>
      <c r="N31" s="38" t="s">
        <v>170</v>
      </c>
      <c r="O31" s="38" t="s">
        <v>132</v>
      </c>
      <c r="P31" s="38" t="s">
        <v>189</v>
      </c>
      <c r="Q31" s="38" t="s">
        <v>181</v>
      </c>
      <c r="R31" s="32">
        <v>81.48</v>
      </c>
      <c r="S31" s="32">
        <v>0</v>
      </c>
      <c r="T31" s="41">
        <f t="shared" si="1"/>
        <v>97.014925373134332</v>
      </c>
      <c r="U31" s="32">
        <f>216+247+252</f>
        <v>715</v>
      </c>
      <c r="V31" s="32">
        <f>223+255+259</f>
        <v>737</v>
      </c>
      <c r="W31" s="38" t="s">
        <v>131</v>
      </c>
    </row>
    <row r="32" spans="1:23" x14ac:dyDescent="0.2">
      <c r="A32" s="32" t="s">
        <v>98</v>
      </c>
      <c r="B32" s="32" t="s">
        <v>102</v>
      </c>
      <c r="C32" s="32" t="s">
        <v>103</v>
      </c>
      <c r="D32" s="32" t="s">
        <v>104</v>
      </c>
      <c r="E32" s="32" t="s">
        <v>105</v>
      </c>
      <c r="F32" s="35">
        <v>10119315.060000002</v>
      </c>
      <c r="G32" s="35">
        <v>10499533.560000002</v>
      </c>
      <c r="H32" s="35">
        <v>6201919.7400000002</v>
      </c>
      <c r="I32" s="35">
        <v>6201919.7400000002</v>
      </c>
      <c r="J32" s="35">
        <v>6201919.7400000002</v>
      </c>
      <c r="K32" s="38" t="s">
        <v>112</v>
      </c>
      <c r="L32" s="38" t="s">
        <v>132</v>
      </c>
      <c r="M32" s="32" t="s">
        <v>141</v>
      </c>
      <c r="N32" s="38" t="s">
        <v>171</v>
      </c>
      <c r="O32" s="38" t="s">
        <v>132</v>
      </c>
      <c r="P32" s="38" t="s">
        <v>176</v>
      </c>
      <c r="Q32" s="38" t="s">
        <v>182</v>
      </c>
      <c r="R32" s="32">
        <v>4.8499999999999996</v>
      </c>
      <c r="S32" s="32">
        <v>0</v>
      </c>
      <c r="T32" s="41">
        <f>(U32/V32)</f>
        <v>4.9701275045537336</v>
      </c>
      <c r="U32" s="32">
        <f>35435+5494</f>
        <v>40929</v>
      </c>
      <c r="V32" s="32">
        <f>7129+1106</f>
        <v>8235</v>
      </c>
      <c r="W32" s="38" t="s">
        <v>183</v>
      </c>
    </row>
    <row r="33" spans="1:23" s="40" customFormat="1" x14ac:dyDescent="0.2">
      <c r="A33" s="33" t="s">
        <v>98</v>
      </c>
      <c r="B33" s="33" t="s">
        <v>102</v>
      </c>
      <c r="C33" s="33" t="s">
        <v>103</v>
      </c>
      <c r="D33" s="33" t="s">
        <v>104</v>
      </c>
      <c r="E33" s="33" t="s">
        <v>105</v>
      </c>
      <c r="F33" s="34">
        <v>10119315.060000002</v>
      </c>
      <c r="G33" s="34">
        <v>10499533.560000002</v>
      </c>
      <c r="H33" s="34">
        <v>6201919.7400000002</v>
      </c>
      <c r="I33" s="34">
        <v>6201919.7400000002</v>
      </c>
      <c r="J33" s="34">
        <v>6201919.7400000002</v>
      </c>
      <c r="K33" s="33"/>
      <c r="L33" s="33"/>
      <c r="M33" s="33"/>
      <c r="N33" s="33"/>
      <c r="O33" s="33"/>
      <c r="P33" s="33"/>
      <c r="Q33" s="33"/>
      <c r="R33" s="33"/>
      <c r="S33" s="33"/>
      <c r="T33" s="42"/>
      <c r="U33" s="33"/>
      <c r="V33" s="33"/>
      <c r="W33" s="33"/>
    </row>
    <row r="34" spans="1:23" x14ac:dyDescent="0.2">
      <c r="A34" s="32" t="s">
        <v>98</v>
      </c>
      <c r="B34" s="32" t="s">
        <v>106</v>
      </c>
      <c r="C34" s="32" t="s">
        <v>107</v>
      </c>
      <c r="D34" s="32" t="s">
        <v>90</v>
      </c>
      <c r="E34" s="32" t="s">
        <v>101</v>
      </c>
      <c r="F34" s="35">
        <v>5000000</v>
      </c>
      <c r="G34" s="35">
        <v>5000000</v>
      </c>
      <c r="H34" s="35">
        <v>3826139.78</v>
      </c>
      <c r="I34" s="35">
        <v>3826139.78</v>
      </c>
      <c r="J34" s="35">
        <v>3826139.78</v>
      </c>
      <c r="K34" s="38" t="s">
        <v>112</v>
      </c>
      <c r="L34" s="38" t="s">
        <v>133</v>
      </c>
      <c r="M34" s="38" t="s">
        <v>184</v>
      </c>
      <c r="N34" s="38" t="s">
        <v>185</v>
      </c>
      <c r="O34" s="38" t="s">
        <v>133</v>
      </c>
      <c r="P34" s="38" t="s">
        <v>186</v>
      </c>
      <c r="Q34" s="38" t="s">
        <v>187</v>
      </c>
      <c r="R34" s="32">
        <v>100</v>
      </c>
      <c r="S34" s="32">
        <v>0</v>
      </c>
      <c r="T34" s="41">
        <v>85.2</v>
      </c>
      <c r="U34" s="32">
        <v>85.2</v>
      </c>
      <c r="V34" s="32">
        <v>100</v>
      </c>
      <c r="W34" s="38" t="s">
        <v>131</v>
      </c>
    </row>
    <row r="35" spans="1:23" s="40" customFormat="1" x14ac:dyDescent="0.2">
      <c r="A35" s="33" t="s">
        <v>98</v>
      </c>
      <c r="B35" s="33" t="s">
        <v>106</v>
      </c>
      <c r="C35" s="33" t="s">
        <v>107</v>
      </c>
      <c r="D35" s="33" t="s">
        <v>90</v>
      </c>
      <c r="E35" s="33" t="s">
        <v>101</v>
      </c>
      <c r="F35" s="34">
        <v>5000000</v>
      </c>
      <c r="G35" s="34">
        <v>5000000</v>
      </c>
      <c r="H35" s="34">
        <v>3826139.78</v>
      </c>
      <c r="I35" s="34">
        <v>3826139.78</v>
      </c>
      <c r="J35" s="34">
        <v>3826139.78</v>
      </c>
      <c r="K35" s="33"/>
      <c r="L35" s="33"/>
      <c r="M35" s="33"/>
      <c r="N35" s="33"/>
      <c r="O35" s="33"/>
      <c r="P35" s="33"/>
      <c r="Q35" s="33"/>
      <c r="R35" s="33"/>
      <c r="S35" s="33"/>
      <c r="T35" s="42"/>
      <c r="U35" s="33"/>
      <c r="V35" s="33"/>
      <c r="W35" s="33"/>
    </row>
    <row r="36" spans="1:23" x14ac:dyDescent="0.2">
      <c r="A36" s="32"/>
      <c r="B36" s="32"/>
      <c r="C36" s="32"/>
      <c r="D36" s="32"/>
      <c r="E36" s="32"/>
      <c r="F36" s="35"/>
      <c r="G36" s="35"/>
      <c r="H36" s="35"/>
      <c r="I36" s="35"/>
      <c r="J36" s="35"/>
      <c r="K36" s="32"/>
      <c r="L36" s="32"/>
      <c r="M36" s="32"/>
      <c r="N36" s="32"/>
      <c r="O36" s="32"/>
      <c r="P36" s="32"/>
      <c r="Q36" s="32"/>
      <c r="R36" s="32"/>
      <c r="S36" s="32"/>
      <c r="T36" s="32"/>
      <c r="U36" s="32"/>
      <c r="V36" s="32"/>
      <c r="W36" s="32"/>
    </row>
    <row r="37" spans="1:23" x14ac:dyDescent="0.2">
      <c r="A37" s="32"/>
      <c r="B37" s="33"/>
      <c r="C37" s="32"/>
      <c r="D37" s="32"/>
      <c r="E37" s="33"/>
      <c r="F37" s="34"/>
      <c r="G37" s="34"/>
      <c r="H37" s="34"/>
      <c r="I37" s="34"/>
      <c r="J37" s="34"/>
      <c r="K37" s="32"/>
      <c r="L37" s="32"/>
      <c r="M37" s="32"/>
      <c r="N37" s="32"/>
      <c r="O37" s="32"/>
      <c r="P37" s="32"/>
      <c r="Q37" s="32"/>
      <c r="R37" s="32"/>
      <c r="S37" s="32"/>
      <c r="T37" s="32"/>
      <c r="U37" s="32"/>
      <c r="V37" s="32"/>
      <c r="W37" s="32"/>
    </row>
    <row r="38" spans="1:23" x14ac:dyDescent="0.2">
      <c r="A38" s="32"/>
      <c r="B38" s="32"/>
      <c r="C38" s="32"/>
      <c r="D38" s="32"/>
      <c r="E38" s="32"/>
      <c r="F38" s="35"/>
      <c r="G38" s="35"/>
      <c r="H38" s="35"/>
      <c r="I38" s="35"/>
      <c r="J38" s="35"/>
      <c r="K38" s="32"/>
      <c r="L38" s="32"/>
      <c r="M38" s="32"/>
      <c r="N38" s="32"/>
      <c r="O38" s="32"/>
      <c r="P38" s="32"/>
      <c r="Q38" s="32"/>
      <c r="R38" s="32"/>
      <c r="S38" s="32"/>
      <c r="T38" s="32"/>
      <c r="U38" s="32"/>
      <c r="V38" s="32"/>
      <c r="W38" s="32"/>
    </row>
    <row r="39" spans="1:23" x14ac:dyDescent="0.2">
      <c r="A39" s="32"/>
      <c r="B39" s="32"/>
      <c r="C39" s="32"/>
      <c r="D39" s="32"/>
      <c r="E39" s="32"/>
      <c r="F39" s="35"/>
      <c r="G39" s="35"/>
      <c r="H39" s="35"/>
      <c r="I39" s="35"/>
      <c r="J39" s="35"/>
      <c r="K39" s="32"/>
      <c r="L39" s="32"/>
      <c r="M39" s="32"/>
      <c r="N39" s="32"/>
      <c r="O39" s="32"/>
      <c r="P39" s="32"/>
      <c r="Q39" s="32"/>
      <c r="R39" s="32"/>
      <c r="S39" s="32"/>
      <c r="T39" s="32"/>
      <c r="U39" s="32"/>
      <c r="V39" s="32"/>
      <c r="W39" s="32"/>
    </row>
    <row r="40" spans="1:23" x14ac:dyDescent="0.2">
      <c r="A40" s="32"/>
      <c r="B40" s="32"/>
      <c r="C40" s="32"/>
      <c r="D40" s="32"/>
      <c r="E40" s="32"/>
      <c r="F40" s="35"/>
      <c r="G40" s="35"/>
      <c r="H40" s="35"/>
      <c r="I40" s="35"/>
      <c r="J40" s="35"/>
      <c r="K40" s="32"/>
      <c r="L40" s="32"/>
      <c r="M40" s="32"/>
      <c r="N40" s="32"/>
      <c r="O40" s="32"/>
      <c r="P40" s="32"/>
      <c r="Q40" s="32"/>
      <c r="R40" s="32"/>
      <c r="S40" s="32"/>
      <c r="T40" s="32"/>
      <c r="U40" s="32"/>
      <c r="V40" s="32"/>
      <c r="W40" s="32"/>
    </row>
    <row r="41" spans="1:23" x14ac:dyDescent="0.2">
      <c r="A41" s="32"/>
      <c r="B41" s="33"/>
      <c r="C41" s="32"/>
      <c r="D41" s="32"/>
      <c r="E41" s="33"/>
      <c r="F41" s="34"/>
      <c r="G41" s="34"/>
      <c r="H41" s="34"/>
      <c r="I41" s="34"/>
      <c r="J41" s="34"/>
      <c r="K41" s="32"/>
      <c r="L41" s="32"/>
      <c r="M41" s="32"/>
      <c r="N41" s="32"/>
      <c r="O41" s="32"/>
      <c r="P41" s="32"/>
      <c r="Q41" s="32"/>
      <c r="R41" s="32"/>
      <c r="S41" s="32"/>
      <c r="T41" s="32"/>
      <c r="U41" s="32"/>
      <c r="V41" s="32"/>
      <c r="W41" s="32"/>
    </row>
    <row r="42" spans="1:23" x14ac:dyDescent="0.2">
      <c r="A42" s="32"/>
      <c r="B42" s="32"/>
      <c r="C42" s="32"/>
      <c r="D42" s="32"/>
      <c r="E42" s="32"/>
      <c r="F42" s="35"/>
      <c r="G42" s="35"/>
      <c r="H42" s="35"/>
      <c r="I42" s="35"/>
      <c r="J42" s="35"/>
      <c r="K42" s="32"/>
      <c r="L42" s="32"/>
      <c r="M42" s="32"/>
      <c r="N42" s="32"/>
      <c r="O42" s="32"/>
      <c r="P42" s="32"/>
      <c r="Q42" s="32"/>
      <c r="R42" s="32"/>
      <c r="S42" s="32"/>
      <c r="T42" s="32"/>
      <c r="U42" s="32"/>
      <c r="V42" s="32"/>
      <c r="W42" s="32"/>
    </row>
    <row r="43" spans="1:23" x14ac:dyDescent="0.2">
      <c r="A43" s="32"/>
      <c r="B43" s="32"/>
      <c r="C43" s="32"/>
      <c r="D43" s="32"/>
      <c r="E43" s="32"/>
      <c r="F43" s="35"/>
      <c r="G43" s="35"/>
      <c r="H43" s="35"/>
      <c r="I43" s="35"/>
      <c r="J43" s="35"/>
      <c r="K43" s="32"/>
      <c r="L43" s="32"/>
      <c r="M43" s="32"/>
      <c r="N43" s="32"/>
      <c r="O43" s="32"/>
      <c r="P43" s="32"/>
      <c r="Q43" s="32"/>
      <c r="R43" s="32"/>
      <c r="S43" s="32"/>
      <c r="T43" s="32"/>
      <c r="U43" s="32"/>
      <c r="V43" s="32"/>
      <c r="W43" s="32"/>
    </row>
    <row r="44" spans="1:23" x14ac:dyDescent="0.2">
      <c r="A44" s="32"/>
      <c r="B44" s="32"/>
      <c r="C44" s="32"/>
      <c r="D44" s="32"/>
      <c r="E44" s="32"/>
      <c r="F44" s="35"/>
      <c r="G44" s="35"/>
      <c r="H44" s="35"/>
      <c r="I44" s="35"/>
      <c r="J44" s="35"/>
      <c r="K44" s="32"/>
      <c r="L44" s="32"/>
      <c r="M44" s="32"/>
      <c r="N44" s="32"/>
      <c r="O44" s="32"/>
      <c r="P44" s="32"/>
      <c r="Q44" s="32"/>
      <c r="R44" s="32"/>
      <c r="S44" s="32"/>
      <c r="T44" s="32"/>
      <c r="U44" s="32"/>
      <c r="V44" s="32"/>
      <c r="W44" s="32"/>
    </row>
    <row r="45" spans="1:23" x14ac:dyDescent="0.2">
      <c r="A45" s="32"/>
      <c r="B45" s="33"/>
      <c r="C45" s="32"/>
      <c r="D45" s="32"/>
      <c r="E45" s="33"/>
      <c r="F45" s="34"/>
      <c r="G45" s="34"/>
      <c r="H45" s="34"/>
      <c r="I45" s="34"/>
      <c r="J45" s="34"/>
      <c r="K45" s="32"/>
      <c r="L45" s="32"/>
      <c r="M45" s="32"/>
      <c r="N45" s="32"/>
      <c r="O45" s="32"/>
      <c r="P45" s="32"/>
      <c r="Q45" s="32"/>
      <c r="R45" s="32"/>
      <c r="S45" s="32"/>
      <c r="T45" s="32"/>
      <c r="U45" s="32"/>
      <c r="V45" s="32"/>
      <c r="W45" s="32"/>
    </row>
    <row r="46" spans="1:23" x14ac:dyDescent="0.2">
      <c r="A46" s="32"/>
      <c r="B46" s="32"/>
      <c r="C46" s="32"/>
      <c r="D46" s="32"/>
      <c r="E46" s="32"/>
      <c r="F46" s="35"/>
      <c r="G46" s="35"/>
      <c r="H46" s="35"/>
      <c r="I46" s="35"/>
      <c r="J46" s="35"/>
      <c r="K46" s="32"/>
      <c r="L46" s="32"/>
      <c r="M46" s="32"/>
      <c r="N46" s="32"/>
      <c r="O46" s="32"/>
      <c r="P46" s="32"/>
      <c r="Q46" s="32"/>
      <c r="R46" s="32"/>
      <c r="S46" s="32"/>
      <c r="T46" s="32"/>
      <c r="U46" s="32"/>
      <c r="V46" s="32"/>
      <c r="W46" s="32"/>
    </row>
    <row r="47" spans="1:23" x14ac:dyDescent="0.2">
      <c r="A47" s="32"/>
      <c r="B47" s="32"/>
      <c r="C47" s="32"/>
      <c r="D47" s="32"/>
      <c r="E47" s="32"/>
      <c r="F47" s="35"/>
      <c r="G47" s="35"/>
      <c r="H47" s="35"/>
      <c r="I47" s="35"/>
      <c r="J47" s="35"/>
      <c r="K47" s="32"/>
      <c r="L47" s="32"/>
      <c r="M47" s="32"/>
      <c r="N47" s="32"/>
      <c r="O47" s="32"/>
      <c r="P47" s="32"/>
      <c r="Q47" s="32"/>
      <c r="R47" s="32"/>
      <c r="S47" s="32"/>
      <c r="T47" s="32"/>
      <c r="U47" s="32"/>
      <c r="V47" s="32"/>
      <c r="W47" s="32"/>
    </row>
    <row r="48" spans="1:23" x14ac:dyDescent="0.2">
      <c r="A48" s="36"/>
      <c r="B48" s="36"/>
      <c r="C48" s="36"/>
      <c r="D48" s="36"/>
      <c r="E48" s="36"/>
      <c r="F48" s="37"/>
      <c r="G48" s="37"/>
      <c r="H48" s="37"/>
      <c r="I48" s="37"/>
      <c r="J48" s="37"/>
      <c r="K48" s="36"/>
      <c r="L48" s="36"/>
      <c r="M48" s="36"/>
      <c r="N48" s="36"/>
      <c r="O48" s="36"/>
      <c r="P48" s="36"/>
      <c r="Q48" s="36"/>
      <c r="R48" s="36"/>
      <c r="S48" s="36"/>
      <c r="T48" s="36"/>
      <c r="U48" s="36"/>
      <c r="V48" s="36"/>
      <c r="W48" s="36"/>
    </row>
    <row r="49" spans="1:12" x14ac:dyDescent="0.2">
      <c r="A49" s="10"/>
      <c r="B49" s="11"/>
      <c r="C49" s="10"/>
      <c r="D49" s="10"/>
      <c r="E49" s="11"/>
      <c r="F49" s="11"/>
      <c r="G49" s="11"/>
      <c r="H49" s="11"/>
      <c r="I49" s="11"/>
      <c r="J49" s="11"/>
      <c r="K49" s="11"/>
      <c r="L49" s="11"/>
    </row>
    <row r="50" spans="1:12" x14ac:dyDescent="0.2">
      <c r="C50"/>
      <c r="D50"/>
    </row>
    <row r="51" spans="1:12" x14ac:dyDescent="0.2">
      <c r="C51"/>
      <c r="D51"/>
    </row>
    <row r="52" spans="1:12" x14ac:dyDescent="0.2">
      <c r="C52"/>
      <c r="D52"/>
    </row>
    <row r="53" spans="1:12" x14ac:dyDescent="0.2">
      <c r="C53"/>
      <c r="D53"/>
    </row>
    <row r="54" spans="1:12" x14ac:dyDescent="0.2">
      <c r="C54"/>
      <c r="D54"/>
    </row>
    <row r="55" spans="1:12" x14ac:dyDescent="0.2">
      <c r="C55"/>
      <c r="D55"/>
    </row>
    <row r="56" spans="1:12" x14ac:dyDescent="0.2">
      <c r="C56"/>
      <c r="D56"/>
    </row>
    <row r="57" spans="1:12" x14ac:dyDescent="0.2">
      <c r="C57"/>
      <c r="D57"/>
    </row>
    <row r="58" spans="1:12" x14ac:dyDescent="0.2">
      <c r="C58"/>
      <c r="D58"/>
    </row>
  </sheetData>
  <mergeCells count="1">
    <mergeCell ref="A1:W1"/>
  </mergeCells>
  <printOptions horizontalCentered="1"/>
  <pageMargins left="0.15748031496062992" right="0.15748031496062992" top="0.11811023622047245" bottom="0.11811023622047245" header="0.31496062992125984" footer="0.31496062992125984"/>
  <pageSetup scale="34" orientation="landscape" r:id="rId1"/>
  <ignoredErrors>
    <ignoredError sqref="T12:T32 U18:V20 V21:V30 U22:U30 U14 U16 U12 V32 U32 U31:V3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2"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1</v>
      </c>
    </row>
    <row r="2" spans="1:2" ht="31.5" x14ac:dyDescent="0.2">
      <c r="B2" s="2" t="s">
        <v>76</v>
      </c>
    </row>
    <row r="4" spans="1:2" ht="15.75" x14ac:dyDescent="0.2">
      <c r="A4" s="3" t="s">
        <v>80</v>
      </c>
      <c r="B4" s="3" t="s">
        <v>0</v>
      </c>
    </row>
    <row r="5" spans="1:2" ht="47.25" x14ac:dyDescent="0.2">
      <c r="A5" s="16">
        <v>1</v>
      </c>
      <c r="B5" s="2" t="s">
        <v>77</v>
      </c>
    </row>
    <row r="6" spans="1:2" ht="47.25" x14ac:dyDescent="0.2">
      <c r="A6" s="16">
        <v>2</v>
      </c>
      <c r="B6" s="2" t="s">
        <v>78</v>
      </c>
    </row>
    <row r="7" spans="1:2" ht="31.5" x14ac:dyDescent="0.2">
      <c r="A7" s="16">
        <v>3</v>
      </c>
      <c r="B7" s="2" t="s">
        <v>81</v>
      </c>
    </row>
    <row r="8" spans="1:2" ht="47.25" x14ac:dyDescent="0.2">
      <c r="A8" s="16">
        <v>4</v>
      </c>
      <c r="B8" s="2" t="s">
        <v>79</v>
      </c>
    </row>
    <row r="9" spans="1:2" ht="15.75" x14ac:dyDescent="0.2">
      <c r="A9" s="16">
        <v>5</v>
      </c>
      <c r="B9" s="2" t="s">
        <v>56</v>
      </c>
    </row>
    <row r="10" spans="1:2" ht="78.75" x14ac:dyDescent="0.2">
      <c r="A10" s="16">
        <v>6</v>
      </c>
      <c r="B10" s="2" t="s">
        <v>75</v>
      </c>
    </row>
    <row r="11" spans="1:2" ht="78.75" x14ac:dyDescent="0.2">
      <c r="A11" s="16">
        <v>7</v>
      </c>
      <c r="B11" s="2" t="s">
        <v>62</v>
      </c>
    </row>
    <row r="12" spans="1:2" ht="78.75" x14ac:dyDescent="0.2">
      <c r="A12" s="16">
        <v>8</v>
      </c>
      <c r="B12" s="2" t="s">
        <v>64</v>
      </c>
    </row>
    <row r="13" spans="1:2" ht="78.75" x14ac:dyDescent="0.2">
      <c r="A13" s="16">
        <v>9</v>
      </c>
      <c r="B13" s="2" t="s">
        <v>63</v>
      </c>
    </row>
    <row r="14" spans="1:2" ht="78.75" x14ac:dyDescent="0.2">
      <c r="A14" s="16">
        <v>10</v>
      </c>
      <c r="B14" s="2" t="s">
        <v>65</v>
      </c>
    </row>
    <row r="15" spans="1:2" ht="15.75" x14ac:dyDescent="0.2">
      <c r="A15" s="16">
        <v>11</v>
      </c>
      <c r="B15" s="2" t="s">
        <v>82</v>
      </c>
    </row>
    <row r="16" spans="1:2" ht="15.75" x14ac:dyDescent="0.2">
      <c r="A16" s="16">
        <v>12</v>
      </c>
      <c r="B16" s="2" t="s">
        <v>66</v>
      </c>
    </row>
    <row r="17" spans="1:2" ht="15.75" x14ac:dyDescent="0.2">
      <c r="A17" s="16">
        <v>13</v>
      </c>
      <c r="B17" s="2" t="s">
        <v>67</v>
      </c>
    </row>
    <row r="18" spans="1:2" ht="63" x14ac:dyDescent="0.2">
      <c r="A18" s="16">
        <v>14</v>
      </c>
      <c r="B18" s="2" t="s">
        <v>83</v>
      </c>
    </row>
    <row r="19" spans="1:2" ht="15.75" x14ac:dyDescent="0.2">
      <c r="A19" s="16">
        <v>15</v>
      </c>
      <c r="B19" s="2" t="s">
        <v>57</v>
      </c>
    </row>
    <row r="20" spans="1:2" ht="15.75" x14ac:dyDescent="0.2">
      <c r="A20" s="16">
        <v>16</v>
      </c>
      <c r="B20" s="2" t="s">
        <v>58</v>
      </c>
    </row>
    <row r="21" spans="1:2" ht="15.75" x14ac:dyDescent="0.2">
      <c r="A21" s="16">
        <v>17</v>
      </c>
      <c r="B21" s="2" t="s">
        <v>68</v>
      </c>
    </row>
    <row r="22" spans="1:2" ht="15.75" x14ac:dyDescent="0.2">
      <c r="A22" s="16">
        <v>18</v>
      </c>
      <c r="B22" s="4" t="s">
        <v>59</v>
      </c>
    </row>
    <row r="23" spans="1:2" ht="15.75" x14ac:dyDescent="0.2">
      <c r="A23" s="16">
        <v>19</v>
      </c>
      <c r="B23" s="4" t="s">
        <v>60</v>
      </c>
    </row>
    <row r="24" spans="1:2" ht="15.75" x14ac:dyDescent="0.2">
      <c r="A24" s="16">
        <v>20</v>
      </c>
      <c r="B24" s="4" t="s">
        <v>61</v>
      </c>
    </row>
    <row r="25" spans="1:2" ht="15.75" x14ac:dyDescent="0.2">
      <c r="A25" s="16">
        <v>21</v>
      </c>
      <c r="B25" s="4" t="s">
        <v>69</v>
      </c>
    </row>
    <row r="26" spans="1:2" ht="15.75" x14ac:dyDescent="0.2">
      <c r="A26" s="16">
        <v>22</v>
      </c>
      <c r="B26" s="4" t="s">
        <v>70</v>
      </c>
    </row>
    <row r="27" spans="1:2" ht="31.5" x14ac:dyDescent="0.2">
      <c r="A27" s="16">
        <v>23</v>
      </c>
      <c r="B27" s="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8"/>
  </cols>
  <sheetData>
    <row r="1" spans="1:4" ht="12" x14ac:dyDescent="0.2">
      <c r="A1" s="9" t="s">
        <v>3</v>
      </c>
      <c r="B1" s="9" t="s">
        <v>32</v>
      </c>
      <c r="C1" s="8" t="s">
        <v>27</v>
      </c>
      <c r="D1" s="7"/>
    </row>
    <row r="2" spans="1:4" ht="12" x14ac:dyDescent="0.2">
      <c r="A2" s="9" t="s">
        <v>4</v>
      </c>
      <c r="B2" s="9" t="s">
        <v>51</v>
      </c>
      <c r="C2" s="8" t="s">
        <v>28</v>
      </c>
      <c r="D2" s="7"/>
    </row>
    <row r="3" spans="1:4" ht="12" x14ac:dyDescent="0.2">
      <c r="A3" s="9" t="s">
        <v>5</v>
      </c>
      <c r="B3" s="9" t="s">
        <v>52</v>
      </c>
      <c r="C3" s="8" t="s">
        <v>29</v>
      </c>
      <c r="D3" s="7"/>
    </row>
    <row r="4" spans="1:4" ht="12" x14ac:dyDescent="0.2">
      <c r="A4" s="9" t="s">
        <v>6</v>
      </c>
      <c r="B4" s="9" t="s">
        <v>53</v>
      </c>
      <c r="C4" s="8" t="s">
        <v>30</v>
      </c>
      <c r="D4" s="7"/>
    </row>
    <row r="5" spans="1:4" ht="12" x14ac:dyDescent="0.2">
      <c r="A5" s="9" t="s">
        <v>7</v>
      </c>
      <c r="B5" s="6"/>
      <c r="D5" s="7"/>
    </row>
    <row r="6" spans="1:4" ht="12" x14ac:dyDescent="0.2">
      <c r="A6" s="9" t="s">
        <v>8</v>
      </c>
      <c r="B6" s="6"/>
      <c r="D6" s="7"/>
    </row>
    <row r="7" spans="1:4" ht="12" x14ac:dyDescent="0.2">
      <c r="A7" s="9" t="s">
        <v>9</v>
      </c>
      <c r="B7" s="6"/>
      <c r="D7" s="7"/>
    </row>
    <row r="8" spans="1:4" ht="12" x14ac:dyDescent="0.2">
      <c r="A8" s="9" t="s">
        <v>10</v>
      </c>
      <c r="B8" s="6"/>
      <c r="D8" s="7"/>
    </row>
    <row r="9" spans="1:4" ht="12" customHeight="1" x14ac:dyDescent="0.2">
      <c r="A9" s="9" t="s">
        <v>11</v>
      </c>
      <c r="B9" s="6"/>
      <c r="D9" s="7"/>
    </row>
    <row r="10" spans="1:4" ht="12" x14ac:dyDescent="0.2">
      <c r="A10" s="9" t="s">
        <v>12</v>
      </c>
      <c r="B10" s="6"/>
      <c r="D10" s="7"/>
    </row>
    <row r="11" spans="1:4" ht="12" x14ac:dyDescent="0.2">
      <c r="A11" s="9" t="s">
        <v>13</v>
      </c>
      <c r="B11" s="6"/>
      <c r="D11" s="7"/>
    </row>
    <row r="12" spans="1:4" ht="12" x14ac:dyDescent="0.2">
      <c r="A12" s="9" t="s">
        <v>14</v>
      </c>
      <c r="B12" s="6"/>
      <c r="D12" s="7"/>
    </row>
    <row r="13" spans="1:4" ht="12" x14ac:dyDescent="0.2">
      <c r="A13" s="9" t="s">
        <v>15</v>
      </c>
      <c r="B13" s="6"/>
      <c r="D13" s="7"/>
    </row>
    <row r="14" spans="1:4" ht="12" x14ac:dyDescent="0.2">
      <c r="A14" s="9" t="s">
        <v>16</v>
      </c>
      <c r="B14" s="6"/>
      <c r="D14" s="7"/>
    </row>
    <row r="15" spans="1:4" ht="12" x14ac:dyDescent="0.2">
      <c r="A15" s="9" t="s">
        <v>17</v>
      </c>
      <c r="B15" s="6"/>
      <c r="D15" s="7"/>
    </row>
    <row r="16" spans="1:4" ht="12" x14ac:dyDescent="0.2">
      <c r="A16" s="9" t="s">
        <v>18</v>
      </c>
      <c r="B16" s="6"/>
      <c r="D16" s="7"/>
    </row>
    <row r="17" spans="1:5" ht="12" x14ac:dyDescent="0.2">
      <c r="A17" s="9" t="s">
        <v>19</v>
      </c>
      <c r="B17" s="6"/>
      <c r="D17" s="7"/>
    </row>
    <row r="18" spans="1:5" ht="12" x14ac:dyDescent="0.2">
      <c r="A18" s="9" t="s">
        <v>20</v>
      </c>
      <c r="B18" s="6"/>
      <c r="D18" s="7"/>
    </row>
    <row r="19" spans="1:5" ht="12" x14ac:dyDescent="0.2">
      <c r="A19" s="9" t="s">
        <v>21</v>
      </c>
      <c r="B19" s="6"/>
      <c r="D19" s="7"/>
    </row>
    <row r="20" spans="1:5" ht="12" x14ac:dyDescent="0.2">
      <c r="A20" s="9" t="s">
        <v>22</v>
      </c>
      <c r="B20" s="6"/>
      <c r="D20" s="7"/>
    </row>
    <row r="21" spans="1:5" ht="12" x14ac:dyDescent="0.2">
      <c r="A21" s="9" t="s">
        <v>23</v>
      </c>
      <c r="B21" s="6"/>
      <c r="E21" s="7"/>
    </row>
    <row r="22" spans="1:5" ht="12" x14ac:dyDescent="0.2">
      <c r="A22" s="9" t="s">
        <v>24</v>
      </c>
      <c r="B22" s="6"/>
      <c r="E22" s="7"/>
    </row>
    <row r="23" spans="1:5" ht="12" x14ac:dyDescent="0.2">
      <c r="A23" s="9" t="s">
        <v>25</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diradmin6</cp:lastModifiedBy>
  <cp:lastPrinted>2019-10-23T16:57:23Z</cp:lastPrinted>
  <dcterms:created xsi:type="dcterms:W3CDTF">2014-10-22T05:35:08Z</dcterms:created>
  <dcterms:modified xsi:type="dcterms:W3CDTF">2019-10-23T16:57:26Z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